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S:\SELOG\B. CPL - 2024\A. Licitações\Dispensa\DE 90008-2024 - Projetos Básico e Executivo e demolição DPF VLA\"/>
    </mc:Choice>
  </mc:AlternateContent>
  <xr:revisionPtr revIDLastSave="0" documentId="13_ncr:1_{09860110-BE84-4A91-954A-30520A0A9705}" xr6:coauthVersionLast="47" xr6:coauthVersionMax="47" xr10:uidLastSave="{00000000-0000-0000-0000-000000000000}"/>
  <bookViews>
    <workbookView xWindow="-28890" yWindow="-90" windowWidth="28980" windowHeight="15780" tabRatio="581" activeTab="2" xr2:uid="{00000000-000D-0000-FFFF-FFFF00000000}"/>
  </bookViews>
  <sheets>
    <sheet name="Planilha Orçamentária" sheetId="4" r:id="rId1"/>
    <sheet name="BDI" sheetId="17" r:id="rId2"/>
    <sheet name="Cronograma físico-financ." sheetId="14" r:id="rId3"/>
    <sheet name="Quadro de Áreas" sheetId="16" state="hidden" r:id="rId4"/>
    <sheet name="Memorial de Cálculo" sheetId="11" state="hidden" r:id="rId5"/>
  </sheets>
  <definedNames>
    <definedName name="_xlnm._FilterDatabase" localSheetId="4" hidden="1">'Memorial de Cálculo'!$A$13:$K$79</definedName>
    <definedName name="AC" localSheetId="2">'Cronograma físico-financ.'!#REF!</definedName>
    <definedName name="AC" localSheetId="0">'Planilha Orçamentária'!#REF!</definedName>
    <definedName name="AC">#REF!</definedName>
    <definedName name="_xlnm.Print_Area" localSheetId="2">'Cronograma físico-financ.'!$A$1:$M$25</definedName>
    <definedName name="_xlnm.Print_Area" localSheetId="4">'Memorial de Cálculo'!$A$1:$K$108</definedName>
    <definedName name="_xlnm.Print_Area" localSheetId="0">'Planilha Orçamentária'!$A$1:$F$24</definedName>
    <definedName name="DF" localSheetId="2">'Cronograma físico-financ.'!#REF!</definedName>
    <definedName name="DF" localSheetId="0">'Planilha Orçamentária'!#REF!</definedName>
    <definedName name="DF">#REF!</definedName>
    <definedName name="I" localSheetId="2">'Cronograma físico-financ.'!#REF!</definedName>
    <definedName name="I" localSheetId="0">'Planilha Orçamentária'!#REF!</definedName>
    <definedName name="I">#REF!</definedName>
    <definedName name="LUCRO" localSheetId="2">'Cronograma físico-financ.'!#REF!</definedName>
    <definedName name="LUCRO" localSheetId="0">'Planilha Orçamentária'!#REF!</definedName>
    <definedName name="LUCRO">#REF!</definedName>
    <definedName name="RISCO" localSheetId="2">'Cronograma físico-financ.'!#REF!</definedName>
    <definedName name="RISCO" localSheetId="0">'Planilha Orçamentária'!#REF!</definedName>
    <definedName name="RISCO">#REF!</definedName>
    <definedName name="S" localSheetId="2">'Cronograma físico-financ.'!#REF!</definedName>
    <definedName name="S" localSheetId="0">'Planilha Orçamentária'!#REF!</definedName>
    <definedName name="S">#REF!</definedName>
    <definedName name="SEGURO" localSheetId="2">'Cronograma físico-financ.'!#REF!</definedName>
    <definedName name="SEGURO" localSheetId="0">'Planilha Orçamentária'!#REF!</definedName>
    <definedName name="SEGURO">#REF!</definedName>
    <definedName name="_xlnm.Print_Titles" localSheetId="2">'Cronograma físico-financ.'!$13:$15</definedName>
    <definedName name="_xlnm.Print_Titles" localSheetId="0">'Planilha Orçamentária'!$13:$15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6" i="11" l="1"/>
  <c r="H30" i="11"/>
  <c r="F28" i="11"/>
  <c r="J42" i="11"/>
  <c r="E61" i="11" l="1"/>
  <c r="F72" i="11"/>
  <c r="H72" i="11" s="1"/>
  <c r="K72" i="11" s="1"/>
  <c r="J48" i="11"/>
  <c r="B21" i="14" l="1"/>
  <c r="B20" i="14"/>
  <c r="B19" i="14"/>
  <c r="B18" i="14"/>
  <c r="B17" i="14"/>
  <c r="B16" i="14"/>
  <c r="H15" i="17" l="1"/>
  <c r="H20" i="17" s="1"/>
  <c r="D23" i="4" s="1"/>
  <c r="D24" i="14" l="1"/>
  <c r="D20" i="14"/>
  <c r="D18" i="14"/>
  <c r="D16" i="14"/>
  <c r="J77" i="11" l="1"/>
  <c r="E77" i="11"/>
  <c r="H74" i="11"/>
  <c r="K74" i="11" s="1"/>
  <c r="F70" i="11"/>
  <c r="D35" i="16"/>
  <c r="J57" i="11"/>
  <c r="J58" i="11"/>
  <c r="J59" i="11"/>
  <c r="J60" i="11"/>
  <c r="J61" i="11"/>
  <c r="J62" i="11"/>
  <c r="J63" i="11"/>
  <c r="J64" i="11"/>
  <c r="J56" i="11"/>
  <c r="E60" i="11"/>
  <c r="E62" i="11"/>
  <c r="E63" i="11"/>
  <c r="E24" i="11"/>
  <c r="J24" i="11"/>
  <c r="E29" i="11"/>
  <c r="J29" i="11"/>
  <c r="E31" i="11"/>
  <c r="J31" i="11"/>
  <c r="J67" i="11"/>
  <c r="J66" i="11"/>
  <c r="J35" i="11"/>
  <c r="J36" i="11"/>
  <c r="J37" i="11"/>
  <c r="J38" i="11"/>
  <c r="J39" i="11"/>
  <c r="J40" i="11"/>
  <c r="J41" i="11"/>
  <c r="J43" i="11"/>
  <c r="J44" i="11"/>
  <c r="J45" i="11"/>
  <c r="J46" i="11"/>
  <c r="J47" i="11"/>
  <c r="J49" i="11"/>
  <c r="J50" i="11"/>
  <c r="J51" i="11"/>
  <c r="J52" i="11"/>
  <c r="J53" i="11"/>
  <c r="J54" i="11"/>
  <c r="J34" i="11"/>
  <c r="J22" i="11"/>
  <c r="J23" i="11"/>
  <c r="J25" i="11"/>
  <c r="J26" i="11"/>
  <c r="J27" i="11"/>
  <c r="J28" i="11"/>
  <c r="J30" i="11"/>
  <c r="J32" i="11"/>
  <c r="J21" i="11"/>
  <c r="J15" i="11"/>
  <c r="J16" i="11"/>
  <c r="J17" i="11"/>
  <c r="J18" i="11"/>
  <c r="J19" i="11"/>
  <c r="J14" i="11"/>
  <c r="D9" i="16"/>
  <c r="D14" i="16"/>
  <c r="D13" i="16"/>
  <c r="D15" i="16"/>
  <c r="D12" i="16"/>
  <c r="D11" i="16"/>
  <c r="D10" i="16"/>
  <c r="D8" i="16"/>
  <c r="D36" i="16"/>
  <c r="D28" i="16"/>
  <c r="D27" i="16"/>
  <c r="D26" i="16"/>
  <c r="D25" i="16"/>
  <c r="D24" i="16"/>
  <c r="D18" i="16"/>
  <c r="D17" i="16"/>
  <c r="D16" i="16"/>
  <c r="D7" i="16"/>
  <c r="D6" i="16"/>
  <c r="E67" i="11"/>
  <c r="E66" i="11"/>
  <c r="E64" i="11"/>
  <c r="E59" i="11"/>
  <c r="E58" i="11"/>
  <c r="E57" i="11"/>
  <c r="E56" i="11"/>
  <c r="E54" i="11"/>
  <c r="E53" i="11"/>
  <c r="E52" i="11"/>
  <c r="E51" i="11"/>
  <c r="E50" i="11"/>
  <c r="E49" i="11"/>
  <c r="E48" i="11"/>
  <c r="E47" i="11"/>
  <c r="E46" i="11"/>
  <c r="E45" i="11"/>
  <c r="E44" i="11"/>
  <c r="E43" i="11"/>
  <c r="E42" i="11"/>
  <c r="E41" i="11"/>
  <c r="E40" i="11"/>
  <c r="E39" i="11"/>
  <c r="E38" i="11"/>
  <c r="E37" i="11"/>
  <c r="E36" i="11"/>
  <c r="E35" i="11"/>
  <c r="E34" i="11"/>
  <c r="E32" i="11"/>
  <c r="E30" i="11"/>
  <c r="E28" i="11"/>
  <c r="E27" i="11"/>
  <c r="E26" i="11"/>
  <c r="E25" i="11"/>
  <c r="E23" i="11"/>
  <c r="E22" i="11"/>
  <c r="E21" i="11"/>
  <c r="E19" i="11"/>
  <c r="E18" i="11"/>
  <c r="E17" i="11"/>
  <c r="E16" i="11"/>
  <c r="E15" i="11"/>
  <c r="E14" i="11"/>
  <c r="H70" i="11" l="1"/>
  <c r="K70" i="11" s="1"/>
  <c r="K75" i="11" s="1"/>
  <c r="D5" i="16"/>
  <c r="D29" i="16"/>
  <c r="G14" i="11" s="1"/>
  <c r="D19" i="16" l="1"/>
  <c r="D34" i="16"/>
  <c r="D37" i="16" s="1"/>
  <c r="G77" i="11"/>
  <c r="G59" i="11"/>
  <c r="G39" i="11"/>
  <c r="G47" i="11"/>
  <c r="G22" i="11"/>
  <c r="G34" i="11"/>
  <c r="G61" i="11"/>
  <c r="G58" i="11"/>
  <c r="G40" i="11"/>
  <c r="G48" i="11"/>
  <c r="G23" i="11"/>
  <c r="G21" i="11"/>
  <c r="G29" i="11"/>
  <c r="G57" i="11"/>
  <c r="G41" i="11"/>
  <c r="G49" i="11"/>
  <c r="G25" i="11"/>
  <c r="G15" i="11"/>
  <c r="G62" i="11"/>
  <c r="G56" i="11"/>
  <c r="G42" i="11"/>
  <c r="G50" i="11"/>
  <c r="G26" i="11"/>
  <c r="G16" i="11"/>
  <c r="G35" i="11"/>
  <c r="G43" i="11"/>
  <c r="G51" i="11"/>
  <c r="G27" i="11"/>
  <c r="G17" i="11"/>
  <c r="G63" i="11"/>
  <c r="G31" i="11"/>
  <c r="G67" i="11"/>
  <c r="G36" i="11"/>
  <c r="G44" i="11"/>
  <c r="G52" i="11"/>
  <c r="G28" i="11"/>
  <c r="G18" i="11"/>
  <c r="G38" i="11"/>
  <c r="G66" i="11"/>
  <c r="G37" i="11"/>
  <c r="G45" i="11"/>
  <c r="G53" i="11"/>
  <c r="G30" i="11"/>
  <c r="G19" i="11"/>
  <c r="G64" i="11"/>
  <c r="G60" i="11"/>
  <c r="G24" i="11"/>
  <c r="G46" i="11"/>
  <c r="G54" i="11"/>
  <c r="G32" i="11"/>
  <c r="F61" i="11" l="1"/>
  <c r="F50" i="11"/>
  <c r="F32" i="11"/>
  <c r="F30" i="11"/>
  <c r="H25" i="11"/>
  <c r="H48" i="11"/>
  <c r="F19" i="11"/>
  <c r="F77" i="11"/>
  <c r="I77" i="11" s="1"/>
  <c r="K77" i="11" s="1"/>
  <c r="K78" i="11" s="1"/>
  <c r="F51" i="11"/>
  <c r="F46" i="11"/>
  <c r="F25" i="11"/>
  <c r="F23" i="11"/>
  <c r="F27" i="11"/>
  <c r="H23" i="11"/>
  <c r="H28" i="11"/>
  <c r="H41" i="11"/>
  <c r="H26" i="11"/>
  <c r="F14" i="11"/>
  <c r="F49" i="11"/>
  <c r="F36" i="11"/>
  <c r="F41" i="11"/>
  <c r="F38" i="11"/>
  <c r="F56" i="11"/>
  <c r="F62" i="11"/>
  <c r="F37" i="11"/>
  <c r="F53" i="11"/>
  <c r="F48" i="11"/>
  <c r="F52" i="11"/>
  <c r="F40" i="11"/>
  <c r="F45" i="11"/>
  <c r="F26" i="11"/>
  <c r="F42" i="11"/>
  <c r="F34" i="11"/>
  <c r="F47" i="11"/>
  <c r="H56" i="11"/>
  <c r="H44" i="11"/>
  <c r="H24" i="11"/>
  <c r="H37" i="11"/>
  <c r="H36" i="11"/>
  <c r="H57" i="11"/>
  <c r="H27" i="11"/>
  <c r="H60" i="11"/>
  <c r="H39" i="11"/>
  <c r="H14" i="11"/>
  <c r="H18" i="11"/>
  <c r="H19" i="11"/>
  <c r="H59" i="11"/>
  <c r="H29" i="11"/>
  <c r="H54" i="11"/>
  <c r="H35" i="11"/>
  <c r="H15" i="11"/>
  <c r="H16" i="11"/>
  <c r="H31" i="11"/>
  <c r="H17" i="11"/>
  <c r="H63" i="11"/>
  <c r="H64" i="11"/>
  <c r="H42" i="11"/>
  <c r="H38" i="11"/>
  <c r="H49" i="11"/>
  <c r="H67" i="11"/>
  <c r="H66" i="11"/>
  <c r="H34" i="11"/>
  <c r="H21" i="11"/>
  <c r="H52" i="11"/>
  <c r="H43" i="11"/>
  <c r="H22" i="11"/>
  <c r="H62" i="11"/>
  <c r="H45" i="11"/>
  <c r="H58" i="11"/>
  <c r="F63" i="11"/>
  <c r="F66" i="11"/>
  <c r="F64" i="11"/>
  <c r="F59" i="11"/>
  <c r="F54" i="11"/>
  <c r="F67" i="11"/>
  <c r="F18" i="11"/>
  <c r="F44" i="11"/>
  <c r="F24" i="11"/>
  <c r="F17" i="11"/>
  <c r="F43" i="11"/>
  <c r="F60" i="11"/>
  <c r="F57" i="11"/>
  <c r="F35" i="11"/>
  <c r="F31" i="11"/>
  <c r="F15" i="11"/>
  <c r="F21" i="11"/>
  <c r="F39" i="11"/>
  <c r="F29" i="11"/>
  <c r="F16" i="11"/>
  <c r="F22" i="11"/>
  <c r="F58" i="11"/>
  <c r="I63" i="11" l="1"/>
  <c r="K63" i="11" s="1"/>
  <c r="I31" i="11"/>
  <c r="K31" i="11" s="1"/>
  <c r="I14" i="11"/>
  <c r="I61" i="11"/>
  <c r="K61" i="11" s="1"/>
  <c r="I60" i="11"/>
  <c r="K60" i="11" s="1"/>
  <c r="I62" i="11"/>
  <c r="K62" i="11" s="1"/>
  <c r="I24" i="11"/>
  <c r="K24" i="11" s="1"/>
  <c r="I29" i="11"/>
  <c r="K29" i="11" s="1"/>
  <c r="I52" i="11"/>
  <c r="I21" i="11"/>
  <c r="K21" i="11" l="1"/>
  <c r="K14" i="11"/>
  <c r="I44" i="11" l="1"/>
  <c r="K44" i="11" s="1"/>
  <c r="I22" i="11"/>
  <c r="K22" i="11" s="1"/>
  <c r="I15" i="11"/>
  <c r="K15" i="11" s="1"/>
  <c r="I42" i="11"/>
  <c r="K42" i="11" s="1"/>
  <c r="I41" i="11"/>
  <c r="K41" i="11" s="1"/>
  <c r="I36" i="11"/>
  <c r="K36" i="11" s="1"/>
  <c r="I26" i="11"/>
  <c r="I17" i="11"/>
  <c r="K17" i="11" s="1"/>
  <c r="I18" i="11"/>
  <c r="K18" i="11" s="1"/>
  <c r="I16" i="11"/>
  <c r="K16" i="11" s="1"/>
  <c r="K52" i="11"/>
  <c r="I48" i="11"/>
  <c r="K48" i="11" s="1"/>
  <c r="I46" i="11"/>
  <c r="K46" i="11" s="1"/>
  <c r="I40" i="11"/>
  <c r="K40" i="11" s="1"/>
  <c r="K26" i="11" l="1"/>
  <c r="I58" i="11"/>
  <c r="K58" i="11" s="1"/>
  <c r="I49" i="11"/>
  <c r="K49" i="11" s="1"/>
  <c r="I19" i="11"/>
  <c r="K19" i="11" s="1"/>
  <c r="I23" i="11"/>
  <c r="K23" i="11" s="1"/>
  <c r="I38" i="11"/>
  <c r="I54" i="11"/>
  <c r="K54" i="11" s="1"/>
  <c r="I34" i="11"/>
  <c r="K34" i="11" s="1"/>
  <c r="I50" i="11"/>
  <c r="K50" i="11" s="1"/>
  <c r="I59" i="11"/>
  <c r="K59" i="11" s="1"/>
  <c r="I47" i="11"/>
  <c r="K47" i="11" s="1"/>
  <c r="I27" i="11"/>
  <c r="K27" i="11" s="1"/>
  <c r="I39" i="11"/>
  <c r="K39" i="11" s="1"/>
  <c r="I56" i="11"/>
  <c r="K56" i="11" s="1"/>
  <c r="I51" i="11"/>
  <c r="K51" i="11" s="1"/>
  <c r="I66" i="11"/>
  <c r="K66" i="11" s="1"/>
  <c r="I67" i="11"/>
  <c r="K67" i="11" s="1"/>
  <c r="I30" i="11"/>
  <c r="K30" i="11" s="1"/>
  <c r="I57" i="11"/>
  <c r="K57" i="11" s="1"/>
  <c r="I25" i="11"/>
  <c r="K25" i="11" s="1"/>
  <c r="I64" i="11"/>
  <c r="K64" i="11" s="1"/>
  <c r="I35" i="11"/>
  <c r="K35" i="11" s="1"/>
  <c r="I43" i="11"/>
  <c r="K43" i="11" s="1"/>
  <c r="I37" i="11"/>
  <c r="K37" i="11" s="1"/>
  <c r="I53" i="11"/>
  <c r="K53" i="11" s="1"/>
  <c r="I32" i="11"/>
  <c r="K32" i="11" s="1"/>
  <c r="I45" i="11"/>
  <c r="K45" i="11" s="1"/>
  <c r="I28" i="11"/>
  <c r="K28" i="11" s="1"/>
  <c r="K38" i="11" l="1"/>
  <c r="K55" i="11" s="1"/>
  <c r="K33" i="11"/>
  <c r="K65" i="11" l="1"/>
  <c r="K20" i="11" l="1"/>
  <c r="K68" i="11" l="1"/>
  <c r="K79" i="11" s="1"/>
  <c r="F18" i="4" l="1"/>
  <c r="E18" i="14"/>
  <c r="F18" i="14" s="1"/>
  <c r="J18" i="14" s="1"/>
  <c r="J23" i="14" s="1"/>
  <c r="J24" i="14" s="1"/>
  <c r="J25" i="14" s="1"/>
  <c r="F20" i="4"/>
  <c r="E20" i="14"/>
  <c r="F20" i="14" s="1"/>
  <c r="L20" i="14" s="1"/>
  <c r="L23" i="14" s="1"/>
  <c r="L24" i="14" s="1"/>
  <c r="L25" i="14" s="1"/>
  <c r="E16" i="14"/>
  <c r="F16" i="14" s="1"/>
  <c r="F16" i="4"/>
  <c r="F22" i="4" l="1"/>
  <c r="H16" i="14"/>
  <c r="H23" i="14" s="1"/>
  <c r="H24" i="14" s="1"/>
  <c r="H25" i="14" s="1"/>
  <c r="F23" i="14"/>
  <c r="F24" i="14" s="1"/>
  <c r="F25" i="14" s="1"/>
  <c r="F23" i="4" l="1"/>
  <c r="F24" i="4" s="1"/>
</calcChain>
</file>

<file path=xl/sharedStrings.xml><?xml version="1.0" encoding="utf-8"?>
<sst xmlns="http://schemas.openxmlformats.org/spreadsheetml/2006/main" count="268" uniqueCount="207">
  <si>
    <t>ITEM</t>
  </si>
  <si>
    <t>PIS</t>
  </si>
  <si>
    <t>COFINS</t>
  </si>
  <si>
    <t>SERVIÇO PÚBLICO FEDERAL</t>
  </si>
  <si>
    <t>MJSP - POLÍCIA FEDERAL</t>
  </si>
  <si>
    <t>DISCRIMINAÇÃO DOS SERVIÇOS</t>
  </si>
  <si>
    <t>1</t>
  </si>
  <si>
    <t>Anteprojeto de arquitetura</t>
  </si>
  <si>
    <t>cj</t>
  </si>
  <si>
    <t>PLANILHA ORÇAMENTÁRIA</t>
  </si>
  <si>
    <t>PROPRIETÁRIO: POLÍCIA FEDERAL</t>
  </si>
  <si>
    <t>UND</t>
  </si>
  <si>
    <t>2</t>
  </si>
  <si>
    <t>%</t>
  </si>
  <si>
    <t>Total sem BDI (R$)</t>
  </si>
  <si>
    <t>BDI</t>
  </si>
  <si>
    <t>Total Geral com BDI (R$)</t>
  </si>
  <si>
    <t>Arquitetura</t>
  </si>
  <si>
    <t>Projeto de SPDA</t>
  </si>
  <si>
    <t>IR</t>
  </si>
  <si>
    <t>PRAZO POR ETAPA</t>
  </si>
  <si>
    <t>CRONOGRAMA FÍSICO-FINANCEIRO</t>
  </si>
  <si>
    <t>ANEXO V</t>
  </si>
  <si>
    <t>Especialidade</t>
  </si>
  <si>
    <t>Projeto / Serviço Técnico</t>
  </si>
  <si>
    <t>VR</t>
  </si>
  <si>
    <t>Total Arquitetura</t>
  </si>
  <si>
    <t>Civil</t>
  </si>
  <si>
    <t>Anteprojeto Estrutural e Fundações em Concreto Armado</t>
  </si>
  <si>
    <t>Total Civil</t>
  </si>
  <si>
    <t>Elétrica</t>
  </si>
  <si>
    <t>Anteprojeto de Entrada de Energia</t>
  </si>
  <si>
    <t>Anteprojeto de Instalação Elétrica: luminotécnico, comum, estabilizada e emergência</t>
  </si>
  <si>
    <t>Anteprojeto de Instalação Elétrica – Usina de Descentralização de Energia Fotovoltaica</t>
  </si>
  <si>
    <t>Anteprojeto de Cabeamento Estruturado (voz e dados)</t>
  </si>
  <si>
    <t>Anteprojeto de Segurança – Alarme contra Roubo e Intrusão, CFTV e Controle Acesso</t>
  </si>
  <si>
    <t>Total Elétrica</t>
  </si>
  <si>
    <t>Mecânica</t>
  </si>
  <si>
    <t>Anteprojeto de Ar condicionado – Expansão Indireta</t>
  </si>
  <si>
    <t>Total Mecânica</t>
  </si>
  <si>
    <t>Total Orçamento</t>
  </si>
  <si>
    <t>somatório das áreas projetadas de pavimento diferenciado (m²)</t>
  </si>
  <si>
    <t>Estudo Preliminar</t>
  </si>
  <si>
    <t>Projeto de Arquitetura - Executivo</t>
  </si>
  <si>
    <t>Projeto de Arquitetura - Ambiência</t>
  </si>
  <si>
    <t>Total Geral</t>
  </si>
  <si>
    <t>Anteprojeto de Hidrossanitário e de Águas Pluviais</t>
  </si>
  <si>
    <t>Projeto de Aproveitamento de Águas Pluviais</t>
  </si>
  <si>
    <t>Projeto de Fundações</t>
  </si>
  <si>
    <t>Projeto Estrutural em Concreto Armado</t>
  </si>
  <si>
    <t>Projeto de Impermeabilização</t>
  </si>
  <si>
    <t>Projeto de Sinalização</t>
  </si>
  <si>
    <t>Projeto Hidrossanitário e de Águas Pluviais</t>
  </si>
  <si>
    <t>onde:</t>
  </si>
  <si>
    <r>
      <t>ΣA</t>
    </r>
    <r>
      <rPr>
        <b/>
        <vertAlign val="subscript"/>
        <sz val="12"/>
        <color theme="1"/>
        <rFont val="Times New Roman"/>
        <family val="1"/>
      </rPr>
      <t>pd</t>
    </r>
  </si>
  <si>
    <r>
      <t>ΣA</t>
    </r>
    <r>
      <rPr>
        <b/>
        <vertAlign val="subscript"/>
        <sz val="12"/>
        <color theme="1"/>
        <rFont val="Times New Roman"/>
        <family val="1"/>
      </rPr>
      <t>pt</t>
    </r>
  </si>
  <si>
    <r>
      <t>ΣA</t>
    </r>
    <r>
      <rPr>
        <b/>
        <vertAlign val="subscript"/>
        <sz val="12"/>
        <color theme="1"/>
        <rFont val="Times New Roman"/>
        <family val="1"/>
      </rPr>
      <t>ge</t>
    </r>
  </si>
  <si>
    <r>
      <t>A</t>
    </r>
    <r>
      <rPr>
        <b/>
        <vertAlign val="subscript"/>
        <sz val="12"/>
        <color theme="1"/>
        <rFont val="Times New Roman"/>
        <family val="1"/>
      </rPr>
      <t>e</t>
    </r>
  </si>
  <si>
    <r>
      <t xml:space="preserve">Projeto de Arquitetura - </t>
    </r>
    <r>
      <rPr>
        <i/>
        <sz val="12"/>
        <color theme="1"/>
        <rFont val="Times New Roman"/>
        <family val="1"/>
      </rPr>
      <t>layout</t>
    </r>
  </si>
  <si>
    <r>
      <t xml:space="preserve">Anteprojeto Anti-incêndio incluso </t>
    </r>
    <r>
      <rPr>
        <i/>
        <sz val="12"/>
        <color theme="1"/>
        <rFont val="Times New Roman"/>
        <family val="1"/>
      </rPr>
      <t>Sprinklers</t>
    </r>
  </si>
  <si>
    <t>VR =</t>
  </si>
  <si>
    <t>Valor da Remuneração para o projeto ou serviço técnico em Reais (R$)</t>
  </si>
  <si>
    <t>IR =</t>
  </si>
  <si>
    <r>
      <t>A</t>
    </r>
    <r>
      <rPr>
        <vertAlign val="subscript"/>
        <sz val="12"/>
        <color theme="1"/>
        <rFont val="Times New Roman"/>
        <family val="1"/>
      </rPr>
      <t>e</t>
    </r>
    <r>
      <rPr>
        <sz val="12"/>
        <color theme="1"/>
        <rFont val="Times New Roman"/>
        <family val="1"/>
      </rPr>
      <t xml:space="preserve"> =</t>
    </r>
  </si>
  <si>
    <t>área equivalente de remuneração para a edificação, definida do seguinte modo:</t>
  </si>
  <si>
    <t>Índice de Remuneração de projetos ou serviços técnicos, definido pela Caixa Econômica Federal (CEF)</t>
  </si>
  <si>
    <t>valor unitário da hora-técnica em Reais (R$), definido pela CEF</t>
  </si>
  <si>
    <t>Sendo:</t>
  </si>
  <si>
    <t>a =</t>
  </si>
  <si>
    <t>b =</t>
  </si>
  <si>
    <t>c =</t>
  </si>
  <si>
    <r>
      <t>Σ A</t>
    </r>
    <r>
      <rPr>
        <vertAlign val="subscript"/>
        <sz val="12"/>
        <color theme="1"/>
        <rFont val="Times New Roman"/>
        <family val="1"/>
      </rPr>
      <t>pd</t>
    </r>
    <r>
      <rPr>
        <sz val="12"/>
        <color theme="1"/>
        <rFont val="Times New Roman"/>
        <family val="1"/>
      </rPr>
      <t xml:space="preserve"> =</t>
    </r>
  </si>
  <si>
    <r>
      <t>Σ A</t>
    </r>
    <r>
      <rPr>
        <vertAlign val="subscript"/>
        <sz val="12"/>
        <color theme="1"/>
        <rFont val="Times New Roman"/>
        <family val="1"/>
      </rPr>
      <t>pt</t>
    </r>
    <r>
      <rPr>
        <sz val="12"/>
        <color theme="1"/>
        <rFont val="Times New Roman"/>
        <family val="1"/>
      </rPr>
      <t xml:space="preserve"> =</t>
    </r>
  </si>
  <si>
    <r>
      <t>Σ A</t>
    </r>
    <r>
      <rPr>
        <vertAlign val="subscript"/>
        <sz val="12"/>
        <color theme="1"/>
        <rFont val="Times New Roman"/>
        <family val="1"/>
      </rPr>
      <t>ge</t>
    </r>
    <r>
      <rPr>
        <sz val="12"/>
        <color theme="1"/>
        <rFont val="Times New Roman"/>
        <family val="1"/>
      </rPr>
      <t xml:space="preserve"> =</t>
    </r>
  </si>
  <si>
    <t>somatório das áreas projetadas de pavimento tipo (m²)</t>
  </si>
  <si>
    <t>Projeto de Sonorização de Ambiente</t>
  </si>
  <si>
    <t>Projeto de Entrada de Energia</t>
  </si>
  <si>
    <t>Projeto Luminotécnico</t>
  </si>
  <si>
    <t>Projeto de Elétrica de Energia de Rede Comum</t>
  </si>
  <si>
    <t>Projeto de Instalação Elétrica - Usina de Descentralização de Energia Fotovoltaica</t>
  </si>
  <si>
    <t xml:space="preserve">Projeto de Cabeamento Estruturado - Rede Lógica </t>
  </si>
  <si>
    <t>Projeto de Segurança – Alarmes</t>
  </si>
  <si>
    <t>Projeto de Segurança – Controle de acesso</t>
  </si>
  <si>
    <t>Projeto de Entrada de Telecomunicações</t>
  </si>
  <si>
    <t>Projeto de Automação e Inteligência Predial</t>
  </si>
  <si>
    <t>Projeto de Automação – Subsistema ar condicionado</t>
  </si>
  <si>
    <t>Projeto de Automação – Subsistema energia elétrica</t>
  </si>
  <si>
    <t>Projeto de Elétrica de Energia Estabilizada</t>
  </si>
  <si>
    <t>Eng.º Civil =</t>
  </si>
  <si>
    <t>Arquiteto =</t>
  </si>
  <si>
    <t>Anteprojeto de Ar condicionado – Expansão Direta</t>
  </si>
  <si>
    <t>Projeto de Ventilação – sem rede de dutos e acessórios</t>
  </si>
  <si>
    <t>Projeto de Ventilação – com rede de dutos e acessórios</t>
  </si>
  <si>
    <t>Orçamento Detalhado por Itens</t>
  </si>
  <si>
    <t>Coordenação e compatibilização de Projetos</t>
  </si>
  <si>
    <r>
      <t xml:space="preserve">Projeto de Central de Água Gelada com uso de </t>
    </r>
    <r>
      <rPr>
        <i/>
        <sz val="12"/>
        <color theme="1"/>
        <rFont val="Times New Roman"/>
        <family val="1"/>
      </rPr>
      <t>Chillers</t>
    </r>
  </si>
  <si>
    <t>m²</t>
  </si>
  <si>
    <t>Levantamento Topográfico, Planialtimétrico e Cadastral</t>
  </si>
  <si>
    <t>HT</t>
  </si>
  <si>
    <t>HT =</t>
  </si>
  <si>
    <t>Eng.º Elet. e Mec. =</t>
  </si>
  <si>
    <t>Projeto de Segurança – CFTV</t>
  </si>
  <si>
    <t>% Adotado</t>
  </si>
  <si>
    <t>IR Adotado</t>
  </si>
  <si>
    <t>Unidades</t>
  </si>
  <si>
    <t>Quant.</t>
  </si>
  <si>
    <t>Área (m²)</t>
  </si>
  <si>
    <t>Unitária</t>
  </si>
  <si>
    <t>Total</t>
  </si>
  <si>
    <t>CÁLCULO CONTRATAÇÃO DE PROJETOS EXECUTIVOS</t>
  </si>
  <si>
    <t>SOMATÓRIO DAS ÁREAS PROJETADAS DE PAVIMENTO DIFERENCIADO</t>
  </si>
  <si>
    <t>SOMATÓRIO DAS ÁREAS PROJETADAS DE PAVIMENTO TIPO</t>
  </si>
  <si>
    <t>Σapd</t>
  </si>
  <si>
    <t>Σapt</t>
  </si>
  <si>
    <t>Σage</t>
  </si>
  <si>
    <t>SINAPI</t>
  </si>
  <si>
    <t>Projeto Estrutural para Muro de Arrimo</t>
  </si>
  <si>
    <t>Projeto Estrutural em Aço ou Madeira</t>
  </si>
  <si>
    <t>Anteprojeto Estrutural e Fundações em Aço ou Madeira</t>
  </si>
  <si>
    <t>Projeto de Instalação Elétrica - Rede Ininterrupta GMG</t>
  </si>
  <si>
    <t>Projeto com Condicionador de Janela</t>
  </si>
  <si>
    <t>Projeto com Mini-split – unitário de até 5 TR</t>
  </si>
  <si>
    <t>Projeto com Self-contained – condensação a ar integrado ou Roof-tops</t>
  </si>
  <si>
    <t xml:space="preserve">Projeto com Self-contained com condensador remoto, Split/Splitão – acima de 5 TR; Projeto com tecnologia VRF ou VRV para expansão direta </t>
  </si>
  <si>
    <t>unid</t>
  </si>
  <si>
    <t>m</t>
  </si>
  <si>
    <t>Profund.</t>
  </si>
  <si>
    <t>Valor Unit.</t>
  </si>
  <si>
    <t>Valor Total</t>
  </si>
  <si>
    <t>(020043 - SBC)</t>
  </si>
  <si>
    <t>Sondagem e Topografia</t>
  </si>
  <si>
    <t>Projeto de Demolição</t>
  </si>
  <si>
    <t>ETAPA 01</t>
  </si>
  <si>
    <t>ETAPA 02</t>
  </si>
  <si>
    <t>ETAPA 03</t>
  </si>
  <si>
    <t>3</t>
  </si>
  <si>
    <t>QTDE (% DO PREÇO GLOBAL)</t>
  </si>
  <si>
    <t>ISS</t>
  </si>
  <si>
    <r>
      <t xml:space="preserve">      </t>
    </r>
    <r>
      <rPr>
        <b/>
        <sz val="8"/>
        <rFont val="Arial"/>
        <family val="2"/>
      </rPr>
      <t>BDI</t>
    </r>
    <r>
      <rPr>
        <sz val="8"/>
        <rFont val="Arial"/>
        <family val="2"/>
      </rPr>
      <t xml:space="preserve"> = </t>
    </r>
    <r>
      <rPr>
        <u/>
        <sz val="8"/>
        <rFont val="Arial"/>
        <family val="2"/>
      </rPr>
      <t>(1+(</t>
    </r>
    <r>
      <rPr>
        <b/>
        <u/>
        <sz val="8"/>
        <rFont val="Arial"/>
        <family val="2"/>
      </rPr>
      <t>AC</t>
    </r>
    <r>
      <rPr>
        <u/>
        <sz val="8"/>
        <rFont val="Arial"/>
        <family val="2"/>
      </rPr>
      <t>+</t>
    </r>
    <r>
      <rPr>
        <b/>
        <u/>
        <sz val="8"/>
        <rFont val="Arial"/>
        <family val="2"/>
      </rPr>
      <t>R</t>
    </r>
    <r>
      <rPr>
        <u/>
        <sz val="8"/>
        <rFont val="Arial"/>
        <family val="2"/>
      </rPr>
      <t>+</t>
    </r>
    <r>
      <rPr>
        <b/>
        <u/>
        <sz val="8"/>
        <rFont val="Arial"/>
        <family val="2"/>
      </rPr>
      <t>S</t>
    </r>
    <r>
      <rPr>
        <u/>
        <sz val="8"/>
        <rFont val="Arial"/>
        <family val="2"/>
      </rPr>
      <t>+</t>
    </r>
    <r>
      <rPr>
        <b/>
        <u/>
        <sz val="8"/>
        <rFont val="Arial"/>
        <family val="2"/>
      </rPr>
      <t>G</t>
    </r>
    <r>
      <rPr>
        <u/>
        <sz val="8"/>
        <rFont val="Arial"/>
        <family val="2"/>
      </rPr>
      <t>))(1+</t>
    </r>
    <r>
      <rPr>
        <b/>
        <u/>
        <sz val="8"/>
        <rFont val="Arial"/>
        <family val="2"/>
      </rPr>
      <t>DF</t>
    </r>
    <r>
      <rPr>
        <u/>
        <sz val="8"/>
        <rFont val="Arial"/>
        <family val="2"/>
      </rPr>
      <t>)(1+</t>
    </r>
    <r>
      <rPr>
        <b/>
        <u/>
        <sz val="8"/>
        <rFont val="Arial"/>
        <family val="2"/>
      </rPr>
      <t>L</t>
    </r>
    <r>
      <rPr>
        <u/>
        <sz val="8"/>
        <rFont val="Arial"/>
        <family val="2"/>
      </rPr>
      <t xml:space="preserve">)  </t>
    </r>
    <r>
      <rPr>
        <sz val="8"/>
        <rFont val="Arial"/>
        <family val="2"/>
      </rPr>
      <t xml:space="preserve"> - 1, onde:</t>
    </r>
  </si>
  <si>
    <r>
      <rPr>
        <b/>
        <sz val="8"/>
        <rFont val="Arial"/>
        <family val="2"/>
      </rPr>
      <t>AC</t>
    </r>
    <r>
      <rPr>
        <sz val="8"/>
        <rFont val="Arial"/>
        <family val="2"/>
      </rPr>
      <t xml:space="preserve"> = Taxa representativa das despesas de rateio da Administração Central</t>
    </r>
  </si>
  <si>
    <r>
      <rPr>
        <b/>
        <sz val="8"/>
        <rFont val="Arial"/>
        <family val="2"/>
      </rPr>
      <t>R</t>
    </r>
    <r>
      <rPr>
        <sz val="8"/>
        <rFont val="Arial"/>
        <family val="2"/>
      </rPr>
      <t xml:space="preserve"> = Taxa representativa de Riscos</t>
    </r>
  </si>
  <si>
    <r>
      <rPr>
        <b/>
        <sz val="8"/>
        <rFont val="Arial"/>
        <family val="2"/>
      </rPr>
      <t>S</t>
    </r>
    <r>
      <rPr>
        <sz val="8"/>
        <rFont val="Arial"/>
        <family val="2"/>
      </rPr>
      <t xml:space="preserve"> = Taxa representativa de Seguros</t>
    </r>
  </si>
  <si>
    <r>
      <rPr>
        <b/>
        <sz val="8"/>
        <rFont val="Arial"/>
        <family val="2"/>
      </rPr>
      <t>G</t>
    </r>
    <r>
      <rPr>
        <sz val="8"/>
        <rFont val="Arial"/>
        <family val="2"/>
      </rPr>
      <t xml:space="preserve"> = Taxa representativa de Garantias</t>
    </r>
  </si>
  <si>
    <r>
      <rPr>
        <b/>
        <sz val="8"/>
        <rFont val="Arial"/>
        <family val="2"/>
      </rPr>
      <t>DF</t>
    </r>
    <r>
      <rPr>
        <sz val="8"/>
        <rFont val="Arial"/>
        <family val="2"/>
      </rPr>
      <t xml:space="preserve"> = Taxa representativa de Despesas Financeiras</t>
    </r>
  </si>
  <si>
    <r>
      <rPr>
        <b/>
        <sz val="8"/>
        <rFont val="Arial"/>
        <family val="2"/>
      </rPr>
      <t>L</t>
    </r>
    <r>
      <rPr>
        <sz val="8"/>
        <rFont val="Arial"/>
        <family val="2"/>
      </rPr>
      <t xml:space="preserve"> = Taxa representativa do Lucro/Remuneração</t>
    </r>
  </si>
  <si>
    <t>(*1) CPRB (Contribuição Previdenciária sobre a Receita Bruta): Alíquota definida pela lei 12.844/2013</t>
  </si>
  <si>
    <t>(*2) Fonte: Acórdão Nº 2622/2013 - TCU - Plenário</t>
  </si>
  <si>
    <t>PREÇO GLOBAL.
(R$)</t>
  </si>
  <si>
    <t>PREÇO GLOBAL
(R$)</t>
  </si>
  <si>
    <t>PREÇO DA ETAPA
(R$)</t>
  </si>
  <si>
    <t>PLANILHA DE COMPOSIÇÃO DE BDI</t>
  </si>
  <si>
    <r>
      <t xml:space="preserve">Desonerado:
</t>
    </r>
    <r>
      <rPr>
        <b/>
        <sz val="11"/>
        <color theme="1"/>
        <rFont val="Calibri"/>
        <family val="2"/>
        <scheme val="minor"/>
      </rPr>
      <t>NÃO</t>
    </r>
  </si>
  <si>
    <t>Composição do BDI sugerida</t>
  </si>
  <si>
    <t>Intervalos admissíveis</t>
  </si>
  <si>
    <t>Composição de BDI Adotada</t>
  </si>
  <si>
    <t>Observações:</t>
  </si>
  <si>
    <t>1º Quartil</t>
  </si>
  <si>
    <t>Médio</t>
  </si>
  <si>
    <t>3º Quartil</t>
  </si>
  <si>
    <t>Garantia e Seguro (GS)</t>
  </si>
  <si>
    <t>Risco (R)</t>
  </si>
  <si>
    <t>Despesas financeiras (Df)</t>
  </si>
  <si>
    <t>Administração Central (Ac)</t>
  </si>
  <si>
    <t>Lucro (L)</t>
  </si>
  <si>
    <t>Impostos( I)</t>
  </si>
  <si>
    <t>Impostos (I)</t>
  </si>
  <si>
    <t>6.1</t>
  </si>
  <si>
    <t>0,65% (regime cumulativo) ou
máx 1,65% (não cumulativo) *</t>
  </si>
  <si>
    <t>6.2</t>
  </si>
  <si>
    <t>3% (regime cumulativo) ou
máx 7,6% (regime não cumulativo)*</t>
  </si>
  <si>
    <t>6.3</t>
  </si>
  <si>
    <t>2% a 5% **</t>
  </si>
  <si>
    <t>6.4</t>
  </si>
  <si>
    <t>CPRB - Lei 12.546/11</t>
  </si>
  <si>
    <t xml:space="preserve"> 
4,5% (mão de obra desonerada)</t>
  </si>
  <si>
    <r>
      <rPr>
        <b/>
        <sz val="11"/>
        <color theme="1"/>
        <rFont val="Calibri"/>
        <family val="2"/>
      </rPr>
      <t>OBSERVAÇÕES:</t>
    </r>
    <r>
      <rPr>
        <sz val="11"/>
        <color theme="1"/>
        <rFont val="Calibri"/>
        <family val="2"/>
      </rPr>
      <t xml:space="preserve">
•</t>
    </r>
    <r>
      <rPr>
        <sz val="8.8000000000000007"/>
        <color theme="1"/>
        <rFont val="Calibri"/>
        <family val="2"/>
      </rPr>
      <t xml:space="preserve"> </t>
    </r>
    <r>
      <rPr>
        <sz val="11"/>
        <color theme="1"/>
        <rFont val="Calibri"/>
        <family val="2"/>
        <scheme val="minor"/>
      </rPr>
      <t>Quanto aos tributos incidentes sobre o faturamento, primeiramente, em virtude das diferentes disposições legais sobre a forma de cálculo do ISS, o cálculo do percentual desse tributo a ser considerado na composição de BDI de obras públicas depende da correta definição da sua base cálculo e, sobre esta, da aplicação da alíquota correspondente à legislação municipal do local da obra, que pode variar de 2% a 5%, inclusive nos casos de obras com prestação de serviços em mais de um município, a exemplo de obras de linhas de transmissão, rodovias, ferrovias, adutoras, dentre outras. 
• Sobre o PIS e a COFINS, o cálculo dos percentuais para a composição de BDI deve observar os regimes de tributação desses dois tributos. No caso do regime cumulativo, aplicável aos empreendimentos que se enquadram no conceito de ‘obras de construção civil’, os percentuais seriam equivalentes às alíquotas de 0,65% (PIS) e 3,0% (COFINS). Na incidência do regime não-cumulativo, quando as licitantes se enquadrarem na sistemática do lucro real para a apuração do IRPJ, às alíquotas de 1,65% (PIS) e 7,6% (COFINS) deve ser aplicado um fator redutor em razão do aproveitamento de créditos tributários previstos na legislação tributária, de modo que os preços contratados pela Administração Pública reflitam os benefícios tributários concedidos às pessoas jurídicas. 
• Relativamente ao Simples Nacional, a composição de BDI de empresas comprovadamente optantes desse regime de tributação favorecido e diferenciado deve prever percentuais dos tributos ISS, PIS e COFINS compatíveis com as alíquotas que a empresa está obrigada a recolher de acordo com os percentuais previstos na legislação complementar, bem como a composição de encargos sociais não deve incluir os gastos relativos às contribuições que estão dispensadas de recolhimento (Sesi, Senai, Sebrae etc.), de forma que os benefícios tributários conferidos por expressa disposição legal sejam devidamente refletidos nos preços contratados pela Administração.</t>
    </r>
  </si>
  <si>
    <r>
      <rPr>
        <b/>
        <sz val="8"/>
        <rFont val="Arial"/>
        <family val="2"/>
      </rPr>
      <t>I</t>
    </r>
    <r>
      <rPr>
        <sz val="8"/>
        <rFont val="Arial"/>
        <family val="2"/>
      </rPr>
      <t xml:space="preserve"> = Taxa representativa da Incidência de Tributos</t>
    </r>
  </si>
  <si>
    <r>
      <t>(1-</t>
    </r>
    <r>
      <rPr>
        <b/>
        <sz val="8"/>
        <rFont val="Arial"/>
        <family val="2"/>
      </rPr>
      <t>I</t>
    </r>
    <r>
      <rPr>
        <sz val="8"/>
        <rFont val="Arial"/>
        <family val="2"/>
      </rPr>
      <t>)</t>
    </r>
  </si>
  <si>
    <t>PLANILHA DE COMPOSIÇÃO DE PREÇO</t>
  </si>
  <si>
    <t>Sondagem do terreno rotativa em rocha</t>
  </si>
  <si>
    <t>Sondagem do terreno à percussão</t>
  </si>
  <si>
    <t>(01.21.110-CPOS)</t>
  </si>
  <si>
    <t>(01.21.130-CPOS)</t>
  </si>
  <si>
    <t>Projeto Anti-incêndio com Hidrantes e Extintores</t>
  </si>
  <si>
    <t>DATA: MAIO/2024</t>
  </si>
  <si>
    <t>GTED/SR/PF/RO</t>
  </si>
  <si>
    <t>Total Demolição</t>
  </si>
  <si>
    <t>Demolição</t>
  </si>
  <si>
    <t>Estudos Preliminares (EP), Modelagem da Arquitetura, Projeto de Demolição e Relatório de Premissas das demais especialidades e Engenharias.</t>
  </si>
  <si>
    <r>
      <t xml:space="preserve">Conclusão do Projeto básico e do Projeto Executivo: Maquete Eletrônica Virtual, Detalhamentos dos Projetos​; Documentação Técnica, contendo:​ </t>
    </r>
    <r>
      <rPr>
        <i/>
        <sz val="12"/>
        <rFont val="Times New Roman"/>
        <family val="1"/>
      </rPr>
      <t>Caderno de Encargos e Especificações Técnicas​, Planilha Orçamentária​, Cronograma, Curva ABC, Composições de Custos, Memorial de Quantitativos</t>
    </r>
    <r>
      <rPr>
        <sz val="12"/>
        <rFont val="Times New Roman"/>
        <family val="1"/>
      </rPr>
      <t>; Plotagem e entrega das pranchas; Compilação de arquivos em BIM contendo todas as famílias e modelo; Aprovação dos Projetos nos órgãos competentes - Prefeitura, Bombeiros, Concessionárias de Água/Esgoto e Energia, sem prejuízo de outros.</t>
    </r>
  </si>
  <si>
    <r>
      <rPr>
        <b/>
        <sz val="11"/>
        <color theme="1"/>
        <rFont val="Calibri"/>
        <family val="2"/>
        <scheme val="minor"/>
      </rPr>
      <t xml:space="preserve">1 - Fórmula adotada: </t>
    </r>
    <r>
      <rPr>
        <sz val="11"/>
        <color theme="1"/>
        <rFont val="Calibri"/>
        <family val="2"/>
        <scheme val="minor"/>
      </rPr>
      <t xml:space="preserve">
BDI=((1+AC+R+GS)x(1+Df)x(1+L))/(1-I)-1
</t>
    </r>
    <r>
      <rPr>
        <b/>
        <sz val="11"/>
        <color theme="1"/>
        <rFont val="Calibri"/>
        <family val="2"/>
        <scheme val="minor"/>
      </rPr>
      <t>2 - Limites Acórdão TCU:</t>
    </r>
    <r>
      <rPr>
        <sz val="11"/>
        <color theme="1"/>
        <rFont val="Calibri"/>
        <family val="2"/>
        <scheme val="minor"/>
      </rPr>
      <t xml:space="preserve">
20,34% a 25,00%
</t>
    </r>
    <r>
      <rPr>
        <b/>
        <sz val="11"/>
        <color theme="1"/>
        <rFont val="Calibri"/>
        <family val="2"/>
        <scheme val="minor"/>
      </rPr>
      <t>3 - Composição do BDI</t>
    </r>
    <r>
      <rPr>
        <sz val="11"/>
        <color theme="1"/>
        <rFont val="Calibri"/>
        <family val="2"/>
        <scheme val="minor"/>
      </rPr>
      <t xml:space="preserve">, intervalos admissíveis e fórmula de cálculo nos termos do Acórdão 2622/2013 do TCU. Foi considerado, por similaridade, o item construção de edifícios.
</t>
    </r>
    <r>
      <rPr>
        <b/>
        <sz val="11"/>
        <color theme="1"/>
        <rFont val="Calibri"/>
        <family val="2"/>
        <scheme val="minor"/>
      </rPr>
      <t>4 - Tributos adotados:</t>
    </r>
    <r>
      <rPr>
        <sz val="11"/>
        <color theme="1"/>
        <rFont val="Calibri"/>
        <family val="2"/>
        <scheme val="minor"/>
      </rPr>
      <t xml:space="preserve">
PIS+COFINS+ISS                                                  </t>
    </r>
    <r>
      <rPr>
        <b/>
        <sz val="11"/>
        <color theme="1"/>
        <rFont val="Calibri"/>
        <family val="2"/>
        <scheme val="minor"/>
      </rPr>
      <t>5 - Percentural de MO</t>
    </r>
    <r>
      <rPr>
        <sz val="11"/>
        <color theme="1"/>
        <rFont val="Calibri"/>
        <family val="2"/>
        <scheme val="minor"/>
      </rPr>
      <t>:
100%</t>
    </r>
  </si>
  <si>
    <r>
      <t xml:space="preserve">Proponente:
</t>
    </r>
    <r>
      <rPr>
        <b/>
        <sz val="11"/>
        <color theme="1"/>
        <rFont val="Calibri"/>
        <family val="2"/>
        <scheme val="minor"/>
      </rPr>
      <t>DELEGACIA DE POLÍCIA FEDERAL EM VILHENA/RO</t>
    </r>
  </si>
  <si>
    <r>
      <t xml:space="preserve">Tipo de Obra/Serviço:
</t>
    </r>
    <r>
      <rPr>
        <b/>
        <sz val="11"/>
        <color theme="1"/>
        <rFont val="Calibri"/>
        <family val="2"/>
        <scheme val="minor"/>
      </rPr>
      <t>Contratação de serviços para Elaboração de Projetos Básico e Executivo referente a demolição e construção de edificação no interior do terreno da Delegacia de Polícia Federal em Vilhena/RO (DPF/VLA/RO) que se destinará ao Núcleo Administrativo da DPF/VLA/RO, com a utilização da plataforma BIM (Building Information Modeling) e os demais programas específicos.</t>
    </r>
  </si>
  <si>
    <r>
      <t xml:space="preserve">Empreendimento: 
</t>
    </r>
    <r>
      <rPr>
        <b/>
        <sz val="11"/>
        <color theme="1"/>
        <rFont val="Calibri"/>
        <family val="2"/>
        <scheme val="minor"/>
      </rPr>
      <t>Núcleo Administrativo da DPF/VLA/RO</t>
    </r>
  </si>
  <si>
    <t>Município Aplicável:
Vilhena/RO</t>
  </si>
  <si>
    <r>
      <rPr>
        <b/>
        <sz val="11"/>
        <color theme="1"/>
        <rFont val="Calibri"/>
        <family val="2"/>
        <scheme val="minor"/>
      </rPr>
      <t>ISS Vilhena/RO:</t>
    </r>
    <r>
      <rPr>
        <sz val="11"/>
        <color theme="1"/>
        <rFont val="Calibri"/>
        <family val="2"/>
        <scheme val="minor"/>
      </rPr>
      <t xml:space="preserve"> 5,00% (LC 256/2017)</t>
    </r>
  </si>
  <si>
    <t>ISS Vilhena/RO: 5,00% (LC 256/2017)</t>
  </si>
  <si>
    <t>Contratação de serviços para Elaboração de Projetos Básico e Executivo referente a demolição e construção de edificação no interior do terreno da Delegacia de Polícia Federal em Vilhena/RO (DPF/VLA/RO) que se destinará ao Núcleo Administrativo da DPF/VLA/RO, com a utilização da plataforma BIM (Building Information Modeling) e os demais programas específicos.</t>
  </si>
  <si>
    <t>LOCAL: Vilhena/RO</t>
  </si>
  <si>
    <t>somatório das áreas projetadas de garagem/estacionamento (m²).
(Somente para o Projeto de Arquitetura, Projeto Estrutural e Fundações, Projetos Elétricos, Projeto Hidrossanitário, Projeto Anti-incêndio, Orçamento Detalhado por Itens, Cronograma e Coordenação Técnica)</t>
  </si>
  <si>
    <t>ÁREA COBERTA</t>
  </si>
  <si>
    <t>SOMATÓRIO DAS ÁREAS PROJETADAS DESCOBERTAS</t>
  </si>
  <si>
    <t>ÁREAS DESCOBERTAS</t>
  </si>
  <si>
    <t>Orçamento e Coordenação</t>
  </si>
  <si>
    <t>ANEXO II</t>
  </si>
  <si>
    <t>ANEXO IV - PLANILHA DE COMPOSIÇÃO DE BDI - PROJETOS EXECUTIVOS</t>
  </si>
  <si>
    <t>Projeto Legal;  Confeccção do Projeto Básico e do Projeto Executivo: Modelagem Geral de todas as Especialidades, com sua finalização; Relatórios de Compatibilizações, quadros, listas e demais documentações das especialidades. Estudos complementares.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</si>
</sst>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0.00_-;\-&quot;R$&quot;* #,##0.00_-;_-&quot;R$&quot;* &quot;-&quot;??_-;_-@_-"/>
    <numFmt numFmtId="43" formatCode="_-* #,##0.00_-;\-* #,##0.00_-;_-* &quot;-&quot;??_-;_-@_-"/>
    <numFmt numFmtId="164" formatCode="_-&quot;R$&quot;\ * #,##0.00_-;\-&quot;R$&quot;\ * #,##0.00_-;_-&quot;R$&quot;\ * &quot;-&quot;??_-;_-@_-"/>
    <numFmt numFmtId="165" formatCode="_(* #,##0.00_);_(* \(#,##0.00\);_(* &quot;-&quot;??_);_(@_)"/>
    <numFmt numFmtId="166" formatCode="_-* #,##0.000_-;\-* #,##0.000_-;_-* &quot;-&quot;??_-;_-@_-"/>
    <numFmt numFmtId="167" formatCode="0.0"/>
    <numFmt numFmtId="168" formatCode="_(* #,##0.00000_);_(* \(#,##0.00000\);_(* &quot;-&quot;??_);_(@_)"/>
    <numFmt numFmtId="169" formatCode="_-* #,##0.000_-;\-* #,##0.000_-;_-* &quot;-&quot;???_-;_-@_-"/>
  </numFmts>
  <fonts count="26" x14ac:knownFonts="1">
    <font>
      <sz val="11"/>
      <color theme="1"/>
      <name val="Calibri"/>
      <family val="2"/>
      <scheme val="minor"/>
    </font>
    <font>
      <sz val="10"/>
      <name val="Arial"/>
      <family val="2"/>
    </font>
    <font>
      <sz val="12"/>
      <color theme="1"/>
      <name val="Times New Roman"/>
      <family val="1"/>
    </font>
    <font>
      <b/>
      <sz val="12"/>
      <name val="Times New Roman"/>
      <family val="1"/>
    </font>
    <font>
      <sz val="12"/>
      <name val="Times New Roman"/>
      <family val="1"/>
    </font>
    <font>
      <sz val="8"/>
      <name val="Calibri"/>
      <family val="2"/>
      <scheme val="minor"/>
    </font>
    <font>
      <sz val="11"/>
      <color theme="1"/>
      <name val="Calibri"/>
      <family val="2"/>
      <scheme val="minor"/>
    </font>
    <font>
      <b/>
      <sz val="12"/>
      <color theme="1"/>
      <name val="Times New Roman"/>
      <family val="1"/>
    </font>
    <font>
      <i/>
      <sz val="12"/>
      <name val="Times New Roman"/>
      <family val="1"/>
    </font>
    <font>
      <b/>
      <vertAlign val="subscript"/>
      <sz val="12"/>
      <color theme="1"/>
      <name val="Times New Roman"/>
      <family val="1"/>
    </font>
    <font>
      <i/>
      <sz val="12"/>
      <color theme="1"/>
      <name val="Times New Roman"/>
      <family val="1"/>
    </font>
    <font>
      <vertAlign val="subscript"/>
      <sz val="12"/>
      <color theme="1"/>
      <name val="Times New Roman"/>
      <family val="1"/>
    </font>
    <font>
      <b/>
      <sz val="10"/>
      <color theme="1"/>
      <name val="Calibri"/>
      <family val="2"/>
      <scheme val="minor"/>
    </font>
    <font>
      <sz val="10"/>
      <color theme="1"/>
      <name val="Calibri"/>
      <family val="2"/>
      <scheme val="minor"/>
    </font>
    <font>
      <sz val="10"/>
      <name val="Calibri"/>
      <family val="2"/>
      <scheme val="minor"/>
    </font>
    <font>
      <sz val="8"/>
      <name val="Arial"/>
      <family val="2"/>
    </font>
    <font>
      <b/>
      <sz val="8"/>
      <name val="Arial"/>
      <family val="2"/>
    </font>
    <font>
      <u/>
      <sz val="8"/>
      <name val="Arial"/>
      <family val="2"/>
    </font>
    <font>
      <b/>
      <u/>
      <sz val="8"/>
      <name val="Arial"/>
      <family val="2"/>
    </font>
    <font>
      <b/>
      <sz val="11"/>
      <color theme="1"/>
      <name val="Calibri"/>
      <family val="2"/>
      <scheme val="minor"/>
    </font>
    <font>
      <b/>
      <sz val="22"/>
      <color theme="1"/>
      <name val="Calibri"/>
      <family val="2"/>
      <scheme val="minor"/>
    </font>
    <font>
      <b/>
      <sz val="16"/>
      <color theme="1"/>
      <name val="Calibri"/>
      <family val="2"/>
      <scheme val="minor"/>
    </font>
    <font>
      <b/>
      <sz val="11"/>
      <color theme="1"/>
      <name val="Calibri"/>
      <family val="2"/>
    </font>
    <font>
      <sz val="11"/>
      <color theme="1"/>
      <name val="Calibri"/>
      <family val="2"/>
    </font>
    <font>
      <sz val="8.8000000000000007"/>
      <color theme="1"/>
      <name val="Calibri"/>
      <family val="2"/>
    </font>
    <font>
      <sz val="12"/>
      <color rgb="FFFF0000"/>
      <name val="Times New Roman"/>
      <family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hair">
        <color indexed="64"/>
      </top>
      <bottom style="hair">
        <color indexed="64"/>
      </bottom>
      <diagonal/>
    </border>
    <border>
      <left style="dashed">
        <color indexed="64"/>
      </left>
      <right style="dashed">
        <color indexed="64"/>
      </right>
      <top style="dashed">
        <color indexed="64"/>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7">
    <xf numFmtId="0" fontId="0" fillId="0" borderId="0"/>
    <xf numFmtId="0" fontId="1"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165" fontId="6" fillId="0" borderId="0" applyFont="0" applyFill="0" applyBorder="0" applyAlignment="0" applyProtection="0"/>
    <xf numFmtId="0" fontId="1" fillId="0" borderId="0"/>
  </cellStyleXfs>
  <cellXfs count="272">
    <xf numFmtId="0" fontId="0" fillId="0" borderId="0" xfId="0"/>
    <xf numFmtId="0" fontId="4" fillId="0" borderId="1" xfId="0" applyFont="1" applyBorder="1" applyAlignment="1">
      <alignment vertical="center" wrapText="1"/>
    </xf>
    <xf numFmtId="0" fontId="2" fillId="2" borderId="0" xfId="0" applyFont="1" applyFill="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vertical="center" wrapText="1"/>
    </xf>
    <xf numFmtId="4" fontId="4" fillId="4" borderId="1" xfId="2" applyNumberFormat="1" applyFont="1" applyFill="1" applyBorder="1" applyAlignment="1">
      <alignment horizontal="right" vertical="center" wrapText="1"/>
    </xf>
    <xf numFmtId="0" fontId="3" fillId="0" borderId="1" xfId="0" applyFont="1" applyBorder="1" applyAlignment="1">
      <alignment horizontal="center" vertical="center" wrapText="1"/>
    </xf>
    <xf numFmtId="2" fontId="3" fillId="0" borderId="1" xfId="0" applyNumberFormat="1" applyFont="1" applyBorder="1" applyAlignment="1">
      <alignment horizontal="center" vertical="center" wrapText="1"/>
    </xf>
    <xf numFmtId="0" fontId="2" fillId="2" borderId="0" xfId="0" applyFont="1" applyFill="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right" vertical="center" wrapText="1"/>
    </xf>
    <xf numFmtId="4" fontId="3" fillId="4" borderId="1" xfId="2" applyNumberFormat="1" applyFont="1" applyFill="1" applyBorder="1" applyAlignment="1">
      <alignment horizontal="right" vertical="center" wrapText="1"/>
    </xf>
    <xf numFmtId="10" fontId="4" fillId="0" borderId="1" xfId="4" applyNumberFormat="1" applyFont="1" applyBorder="1" applyAlignment="1">
      <alignment vertical="center" wrapText="1"/>
    </xf>
    <xf numFmtId="0" fontId="4" fillId="5" borderId="1" xfId="0" applyFont="1" applyFill="1" applyBorder="1" applyAlignment="1">
      <alignment horizontal="center" vertical="center" wrapText="1"/>
    </xf>
    <xf numFmtId="0" fontId="3" fillId="5" borderId="1" xfId="0" applyFont="1" applyFill="1" applyBorder="1" applyAlignment="1">
      <alignment horizontal="right" vertical="center" wrapText="1"/>
    </xf>
    <xf numFmtId="10" fontId="4" fillId="5" borderId="1" xfId="4" applyNumberFormat="1" applyFont="1" applyFill="1" applyBorder="1" applyAlignment="1">
      <alignment vertical="center" wrapText="1"/>
    </xf>
    <xf numFmtId="4" fontId="4" fillId="5" borderId="1" xfId="2" applyNumberFormat="1" applyFont="1" applyFill="1" applyBorder="1" applyAlignment="1">
      <alignment horizontal="right" vertical="center" wrapText="1"/>
    </xf>
    <xf numFmtId="4" fontId="3" fillId="5" borderId="1" xfId="2" applyNumberFormat="1" applyFont="1" applyFill="1" applyBorder="1" applyAlignment="1">
      <alignment horizontal="righ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4" fillId="0" borderId="6" xfId="0" applyFont="1" applyBorder="1" applyAlignment="1">
      <alignment horizontal="center" vertical="center" wrapText="1"/>
    </xf>
    <xf numFmtId="0" fontId="3" fillId="0" borderId="6" xfId="0" applyFont="1" applyBorder="1" applyAlignment="1">
      <alignment horizontal="right" vertical="center" wrapText="1"/>
    </xf>
    <xf numFmtId="4" fontId="4" fillId="4" borderId="6" xfId="2" applyNumberFormat="1" applyFont="1" applyFill="1" applyBorder="1" applyAlignment="1">
      <alignment horizontal="right" vertical="center" wrapText="1"/>
    </xf>
    <xf numFmtId="4" fontId="3" fillId="4" borderId="6" xfId="2" applyNumberFormat="1" applyFont="1" applyFill="1" applyBorder="1" applyAlignment="1">
      <alignment horizontal="right" vertical="center" wrapText="1"/>
    </xf>
    <xf numFmtId="0" fontId="2" fillId="2" borderId="6" xfId="0" applyFont="1" applyFill="1" applyBorder="1" applyAlignment="1">
      <alignment vertical="center" wrapText="1"/>
    </xf>
    <xf numFmtId="0" fontId="4" fillId="5" borderId="4" xfId="0" applyFont="1" applyFill="1" applyBorder="1" applyAlignment="1">
      <alignment horizontal="center" vertical="center" wrapText="1"/>
    </xf>
    <xf numFmtId="0" fontId="3" fillId="5" borderId="4" xfId="0" applyFont="1" applyFill="1" applyBorder="1" applyAlignment="1">
      <alignment horizontal="right" vertical="center" wrapText="1"/>
    </xf>
    <xf numFmtId="10" fontId="4" fillId="5" borderId="4" xfId="4" applyNumberFormat="1" applyFont="1" applyFill="1" applyBorder="1" applyAlignment="1">
      <alignment vertical="center" wrapText="1"/>
    </xf>
    <xf numFmtId="4" fontId="4" fillId="5" borderId="4" xfId="2" applyNumberFormat="1" applyFont="1" applyFill="1" applyBorder="1" applyAlignment="1">
      <alignment horizontal="right" vertical="center" wrapText="1"/>
    </xf>
    <xf numFmtId="4" fontId="3" fillId="5" borderId="4" xfId="2" applyNumberFormat="1" applyFont="1" applyFill="1" applyBorder="1" applyAlignment="1">
      <alignment horizontal="right" vertical="center" wrapText="1"/>
    </xf>
    <xf numFmtId="4" fontId="4" fillId="2" borderId="1" xfId="2" applyNumberFormat="1" applyFont="1" applyFill="1" applyBorder="1" applyAlignment="1">
      <alignment horizontal="right" vertical="center" wrapText="1"/>
    </xf>
    <xf numFmtId="4" fontId="3" fillId="4" borderId="4" xfId="2" applyNumberFormat="1" applyFont="1" applyFill="1" applyBorder="1" applyAlignment="1">
      <alignment horizontal="right" vertical="center" wrapText="1"/>
    </xf>
    <xf numFmtId="0" fontId="2" fillId="2" borderId="0" xfId="0" applyFont="1" applyFill="1"/>
    <xf numFmtId="0" fontId="7" fillId="2" borderId="1" xfId="0" applyFont="1" applyFill="1" applyBorder="1" applyAlignment="1">
      <alignment horizontal="center"/>
    </xf>
    <xf numFmtId="43" fontId="7" fillId="2" borderId="1" xfId="2" applyFont="1" applyFill="1" applyBorder="1" applyAlignment="1">
      <alignment horizontal="center" vertical="center"/>
    </xf>
    <xf numFmtId="2" fontId="7" fillId="0" borderId="1" xfId="0" applyNumberFormat="1" applyFont="1" applyBorder="1" applyAlignment="1">
      <alignment horizontal="center" vertical="center"/>
    </xf>
    <xf numFmtId="0" fontId="7" fillId="0" borderId="1" xfId="0" applyFont="1" applyBorder="1" applyAlignment="1">
      <alignment horizontal="center" vertical="center"/>
    </xf>
    <xf numFmtId="164" fontId="7" fillId="0" borderId="1" xfId="0" applyNumberFormat="1" applyFont="1" applyBorder="1" applyAlignment="1">
      <alignment horizontal="center" vertical="center"/>
    </xf>
    <xf numFmtId="166" fontId="2" fillId="2" borderId="1" xfId="2" applyNumberFormat="1" applyFont="1" applyFill="1" applyBorder="1" applyAlignment="1">
      <alignment vertical="center"/>
    </xf>
    <xf numFmtId="43" fontId="2" fillId="2" borderId="1" xfId="2" applyFont="1" applyFill="1" applyBorder="1" applyAlignment="1">
      <alignment vertical="center"/>
    </xf>
    <xf numFmtId="44" fontId="2" fillId="2" borderId="1" xfId="3" applyFont="1" applyFill="1" applyBorder="1" applyAlignment="1">
      <alignment vertical="center"/>
    </xf>
    <xf numFmtId="164" fontId="2" fillId="2" borderId="1" xfId="0" applyNumberFormat="1" applyFont="1" applyFill="1" applyBorder="1" applyAlignment="1">
      <alignment vertical="center"/>
    </xf>
    <xf numFmtId="0" fontId="2" fillId="2" borderId="7" xfId="0" applyFont="1" applyFill="1" applyBorder="1"/>
    <xf numFmtId="0" fontId="7" fillId="2" borderId="14" xfId="0" applyFont="1" applyFill="1" applyBorder="1" applyAlignment="1">
      <alignment vertical="center"/>
    </xf>
    <xf numFmtId="0" fontId="7" fillId="2" borderId="14" xfId="0" applyFont="1" applyFill="1" applyBorder="1" applyAlignment="1">
      <alignment horizontal="right" vertical="center"/>
    </xf>
    <xf numFmtId="164" fontId="7" fillId="2" borderId="1" xfId="0" applyNumberFormat="1" applyFont="1" applyFill="1" applyBorder="1" applyAlignment="1">
      <alignment horizontal="center" vertical="center"/>
    </xf>
    <xf numFmtId="0" fontId="2" fillId="2" borderId="12" xfId="0" applyFont="1" applyFill="1" applyBorder="1" applyAlignment="1">
      <alignment wrapText="1"/>
    </xf>
    <xf numFmtId="166" fontId="2" fillId="2" borderId="7" xfId="2" applyNumberFormat="1" applyFont="1" applyFill="1" applyBorder="1" applyAlignment="1">
      <alignment horizontal="center" vertical="center"/>
    </xf>
    <xf numFmtId="43" fontId="2" fillId="2" borderId="7" xfId="2" applyFont="1" applyFill="1" applyBorder="1" applyAlignment="1">
      <alignment vertical="center"/>
    </xf>
    <xf numFmtId="44" fontId="2" fillId="2" borderId="7" xfId="3" applyFont="1" applyFill="1" applyBorder="1" applyAlignment="1">
      <alignment horizontal="center" vertical="center"/>
    </xf>
    <xf numFmtId="166" fontId="2" fillId="2" borderId="1" xfId="2" applyNumberFormat="1" applyFont="1" applyFill="1" applyBorder="1" applyAlignment="1">
      <alignment horizontal="center" vertical="center"/>
    </xf>
    <xf numFmtId="166" fontId="2" fillId="2" borderId="6" xfId="2" applyNumberFormat="1" applyFont="1" applyFill="1" applyBorder="1" applyAlignment="1">
      <alignment horizontal="center" vertical="center"/>
    </xf>
    <xf numFmtId="43" fontId="2" fillId="2" borderId="6" xfId="2" applyFont="1" applyFill="1" applyBorder="1" applyAlignment="1">
      <alignment vertical="center"/>
    </xf>
    <xf numFmtId="0" fontId="7" fillId="2" borderId="3" xfId="0" applyFont="1" applyFill="1" applyBorder="1" applyAlignment="1">
      <alignment horizontal="right" vertical="center"/>
    </xf>
    <xf numFmtId="0" fontId="2" fillId="2" borderId="3" xfId="0" applyFont="1" applyFill="1" applyBorder="1" applyAlignment="1">
      <alignment wrapText="1"/>
    </xf>
    <xf numFmtId="43" fontId="2" fillId="2" borderId="14" xfId="2" applyFont="1" applyFill="1" applyBorder="1" applyAlignment="1">
      <alignment horizontal="center" vertical="center"/>
    </xf>
    <xf numFmtId="0" fontId="2" fillId="2" borderId="1" xfId="0" applyFont="1" applyFill="1" applyBorder="1"/>
    <xf numFmtId="164" fontId="2" fillId="2" borderId="0" xfId="0" applyNumberFormat="1" applyFont="1" applyFill="1"/>
    <xf numFmtId="0" fontId="2" fillId="2" borderId="0" xfId="0" applyFont="1" applyFill="1" applyAlignment="1">
      <alignment vertical="center"/>
    </xf>
    <xf numFmtId="43" fontId="2" fillId="2" borderId="0" xfId="2" applyFont="1" applyFill="1" applyAlignment="1">
      <alignment horizontal="center" vertical="center"/>
    </xf>
    <xf numFmtId="44" fontId="2" fillId="2" borderId="0" xfId="3" applyFont="1" applyFill="1" applyAlignment="1">
      <alignment horizontal="center" vertical="center"/>
    </xf>
    <xf numFmtId="164" fontId="2" fillId="2" borderId="0" xfId="0" applyNumberFormat="1" applyFont="1" applyFill="1" applyAlignment="1">
      <alignment horizontal="center" vertical="center"/>
    </xf>
    <xf numFmtId="0" fontId="2" fillId="2" borderId="0" xfId="0" applyFont="1" applyFill="1" applyAlignment="1">
      <alignment horizontal="right" vertical="center"/>
    </xf>
    <xf numFmtId="0" fontId="2" fillId="2" borderId="0" xfId="0" applyFont="1" applyFill="1" applyAlignment="1">
      <alignment horizontal="left" vertical="center"/>
    </xf>
    <xf numFmtId="0" fontId="2" fillId="2" borderId="0" xfId="0" applyFont="1" applyFill="1" applyAlignment="1">
      <alignment horizontal="right" vertical="top"/>
    </xf>
    <xf numFmtId="0" fontId="2" fillId="2" borderId="0" xfId="0" applyFont="1" applyFill="1" applyAlignment="1">
      <alignment vertical="top" wrapText="1"/>
    </xf>
    <xf numFmtId="0" fontId="2" fillId="2" borderId="0" xfId="0" applyFont="1" applyFill="1" applyAlignment="1">
      <alignment horizontal="left" vertical="center" wrapText="1"/>
    </xf>
    <xf numFmtId="0" fontId="7" fillId="2" borderId="0" xfId="0" applyFont="1" applyFill="1" applyAlignment="1">
      <alignment horizontal="right" vertical="center"/>
    </xf>
    <xf numFmtId="43" fontId="2" fillId="2" borderId="0" xfId="2" applyFont="1" applyFill="1"/>
    <xf numFmtId="0" fontId="4" fillId="2" borderId="1" xfId="0" applyFont="1" applyFill="1" applyBorder="1" applyAlignment="1">
      <alignment horizontal="center" vertical="center" wrapText="1"/>
    </xf>
    <xf numFmtId="43" fontId="2" fillId="2" borderId="0" xfId="2" applyFont="1" applyFill="1" applyAlignment="1">
      <alignment horizontal="left" vertical="center" wrapText="1"/>
    </xf>
    <xf numFmtId="44" fontId="2" fillId="2" borderId="0" xfId="0" applyNumberFormat="1" applyFont="1" applyFill="1"/>
    <xf numFmtId="4" fontId="3" fillId="4" borderId="7" xfId="2" applyNumberFormat="1" applyFont="1" applyFill="1" applyBorder="1" applyAlignment="1">
      <alignment horizontal="right" vertical="center" wrapText="1"/>
    </xf>
    <xf numFmtId="0" fontId="4" fillId="0" borderId="7" xfId="0" applyFont="1" applyBorder="1" applyAlignment="1">
      <alignment horizontal="center" vertical="center" wrapText="1"/>
    </xf>
    <xf numFmtId="0" fontId="3" fillId="0" borderId="7" xfId="0" applyFont="1" applyBorder="1" applyAlignment="1">
      <alignment horizontal="right" vertical="center" wrapText="1"/>
    </xf>
    <xf numFmtId="10" fontId="4" fillId="0" borderId="7" xfId="4" applyNumberFormat="1" applyFont="1" applyBorder="1" applyAlignment="1">
      <alignment vertical="center" wrapText="1"/>
    </xf>
    <xf numFmtId="4" fontId="4" fillId="4" borderId="7" xfId="2" applyNumberFormat="1" applyFont="1" applyFill="1" applyBorder="1" applyAlignment="1">
      <alignment horizontal="right" vertical="center" wrapText="1"/>
    </xf>
    <xf numFmtId="0" fontId="4" fillId="0" borderId="4" xfId="0" applyFont="1" applyBorder="1" applyAlignment="1">
      <alignment horizontal="center" vertical="center" wrapText="1"/>
    </xf>
    <xf numFmtId="0" fontId="3" fillId="0" borderId="4" xfId="0" applyFont="1" applyBorder="1" applyAlignment="1">
      <alignment horizontal="right" vertical="center" wrapText="1"/>
    </xf>
    <xf numFmtId="4" fontId="4" fillId="0" borderId="4" xfId="0" applyNumberFormat="1" applyFont="1" applyBorder="1" applyAlignment="1">
      <alignment vertical="center" wrapText="1"/>
    </xf>
    <xf numFmtId="4" fontId="4" fillId="4" borderId="4" xfId="2" applyNumberFormat="1" applyFont="1" applyFill="1" applyBorder="1" applyAlignment="1">
      <alignment horizontal="right" vertical="center" wrapText="1"/>
    </xf>
    <xf numFmtId="10" fontId="4" fillId="0" borderId="6" xfId="4" applyNumberFormat="1" applyFont="1" applyBorder="1" applyAlignment="1">
      <alignment vertical="center" wrapText="1"/>
    </xf>
    <xf numFmtId="43" fontId="2" fillId="2" borderId="0" xfId="2" applyFont="1" applyFill="1" applyAlignment="1">
      <alignment vertical="center" wrapText="1"/>
    </xf>
    <xf numFmtId="43" fontId="2" fillId="2" borderId="0" xfId="2" applyFont="1" applyFill="1" applyAlignment="1">
      <alignment horizontal="center" vertical="center" wrapText="1"/>
    </xf>
    <xf numFmtId="0" fontId="7" fillId="2" borderId="0" xfId="0" applyFont="1" applyFill="1" applyAlignment="1">
      <alignment horizontal="center"/>
    </xf>
    <xf numFmtId="0" fontId="2" fillId="2" borderId="7" xfId="0" applyFont="1" applyFill="1" applyBorder="1" applyAlignment="1">
      <alignment horizontal="center" vertical="center" wrapText="1"/>
    </xf>
    <xf numFmtId="0" fontId="7" fillId="2" borderId="0" xfId="0" applyFont="1" applyFill="1" applyAlignment="1">
      <alignment horizontal="center" vertical="center" wrapText="1"/>
    </xf>
    <xf numFmtId="164" fontId="7" fillId="0" borderId="0" xfId="0" applyNumberFormat="1" applyFont="1" applyAlignment="1">
      <alignment horizontal="center" vertical="center"/>
    </xf>
    <xf numFmtId="164" fontId="2" fillId="2" borderId="0" xfId="0" applyNumberFormat="1" applyFont="1" applyFill="1" applyAlignment="1">
      <alignment vertical="center"/>
    </xf>
    <xf numFmtId="164" fontId="7" fillId="2" borderId="0" xfId="0" applyNumberFormat="1" applyFont="1" applyFill="1" applyAlignment="1">
      <alignment horizontal="center" vertical="center"/>
    </xf>
    <xf numFmtId="166" fontId="4" fillId="2" borderId="1" xfId="2" applyNumberFormat="1" applyFont="1" applyFill="1" applyBorder="1" applyAlignment="1">
      <alignment vertical="center"/>
    </xf>
    <xf numFmtId="43" fontId="7" fillId="2" borderId="1" xfId="2" applyFont="1" applyFill="1" applyBorder="1" applyAlignment="1">
      <alignment horizontal="center" vertical="center" wrapText="1"/>
    </xf>
    <xf numFmtId="10" fontId="4" fillId="2" borderId="1" xfId="2" applyNumberFormat="1" applyFont="1" applyFill="1" applyBorder="1" applyAlignment="1">
      <alignment vertical="center"/>
    </xf>
    <xf numFmtId="0" fontId="7" fillId="2" borderId="1" xfId="0" applyFont="1" applyFill="1" applyBorder="1" applyAlignment="1">
      <alignment horizontal="center" wrapText="1"/>
    </xf>
    <xf numFmtId="0" fontId="2" fillId="0" borderId="3" xfId="0" applyFont="1" applyBorder="1" applyAlignment="1">
      <alignment wrapText="1"/>
    </xf>
    <xf numFmtId="0" fontId="7" fillId="0" borderId="2" xfId="0" applyFont="1" applyBorder="1" applyAlignment="1">
      <alignment vertical="center" wrapText="1"/>
    </xf>
    <xf numFmtId="0" fontId="2" fillId="2" borderId="9" xfId="0" applyFont="1" applyFill="1" applyBorder="1" applyAlignment="1">
      <alignment wrapText="1"/>
    </xf>
    <xf numFmtId="0" fontId="7" fillId="2" borderId="2" xfId="0" applyFont="1" applyFill="1" applyBorder="1" applyAlignment="1">
      <alignment vertical="center" wrapText="1"/>
    </xf>
    <xf numFmtId="0" fontId="7" fillId="2" borderId="14" xfId="0" applyFont="1" applyFill="1" applyBorder="1" applyAlignment="1">
      <alignment vertical="center" wrapText="1"/>
    </xf>
    <xf numFmtId="0" fontId="2" fillId="2" borderId="0" xfId="0" applyFont="1" applyFill="1" applyAlignment="1">
      <alignment wrapText="1"/>
    </xf>
    <xf numFmtId="167" fontId="2" fillId="2" borderId="0" xfId="0" applyNumberFormat="1" applyFont="1" applyFill="1" applyAlignment="1">
      <alignment horizontal="left" vertical="center" wrapText="1"/>
    </xf>
    <xf numFmtId="2" fontId="2" fillId="2" borderId="0" xfId="0" applyNumberFormat="1" applyFont="1" applyFill="1" applyAlignment="1">
      <alignment horizontal="left" vertical="center" wrapText="1"/>
    </xf>
    <xf numFmtId="0" fontId="12" fillId="0" borderId="4" xfId="0" applyFont="1" applyBorder="1" applyAlignment="1">
      <alignment horizontal="center" vertical="center"/>
    </xf>
    <xf numFmtId="0" fontId="12" fillId="0" borderId="18" xfId="0" applyFont="1" applyBorder="1" applyAlignment="1">
      <alignment horizontal="center" vertical="center"/>
    </xf>
    <xf numFmtId="0" fontId="13" fillId="0" borderId="19" xfId="0" applyFont="1" applyBorder="1"/>
    <xf numFmtId="0" fontId="13" fillId="0" borderId="20" xfId="0" applyFont="1" applyBorder="1" applyAlignment="1">
      <alignment horizontal="center"/>
    </xf>
    <xf numFmtId="165" fontId="13" fillId="6" borderId="20" xfId="5" applyFont="1" applyFill="1" applyBorder="1"/>
    <xf numFmtId="165" fontId="13" fillId="0" borderId="21" xfId="5" applyFont="1" applyBorder="1"/>
    <xf numFmtId="0" fontId="13" fillId="0" borderId="22" xfId="0" applyFont="1" applyBorder="1" applyAlignment="1">
      <alignment horizontal="center"/>
    </xf>
    <xf numFmtId="165" fontId="13" fillId="6" borderId="22" xfId="5" applyFont="1" applyFill="1" applyBorder="1"/>
    <xf numFmtId="165" fontId="12" fillId="7" borderId="25" xfId="5" applyFont="1" applyFill="1" applyBorder="1"/>
    <xf numFmtId="0" fontId="13" fillId="0" borderId="0" xfId="0" applyFont="1"/>
    <xf numFmtId="0" fontId="12" fillId="0" borderId="0" xfId="0" applyFont="1" applyAlignment="1">
      <alignment horizontal="center"/>
    </xf>
    <xf numFmtId="0" fontId="12" fillId="0" borderId="0" xfId="0" applyFont="1" applyAlignment="1">
      <alignment horizontal="center" vertical="center"/>
    </xf>
    <xf numFmtId="165" fontId="13" fillId="0" borderId="0" xfId="5" applyFont="1" applyFill="1" applyBorder="1"/>
    <xf numFmtId="0" fontId="14" fillId="0" borderId="0" xfId="6" applyFont="1" applyAlignment="1">
      <alignment vertical="top" wrapText="1"/>
    </xf>
    <xf numFmtId="168" fontId="13" fillId="0" borderId="0" xfId="5" applyNumberFormat="1" applyFont="1" applyFill="1" applyBorder="1"/>
    <xf numFmtId="168" fontId="12" fillId="0" borderId="0" xfId="5" applyNumberFormat="1" applyFont="1" applyFill="1" applyBorder="1"/>
    <xf numFmtId="165" fontId="12" fillId="0" borderId="0" xfId="5" applyFont="1" applyFill="1" applyBorder="1"/>
    <xf numFmtId="0" fontId="12" fillId="0" borderId="0" xfId="0" applyFont="1"/>
    <xf numFmtId="43" fontId="13" fillId="0" borderId="0" xfId="0" applyNumberFormat="1" applyFont="1"/>
    <xf numFmtId="166" fontId="4" fillId="2" borderId="1" xfId="2" applyNumberFormat="1" applyFont="1" applyFill="1" applyBorder="1" applyAlignment="1">
      <alignment horizontal="center" vertical="center"/>
    </xf>
    <xf numFmtId="0" fontId="2" fillId="8" borderId="15" xfId="0" applyFont="1" applyFill="1" applyBorder="1" applyAlignment="1">
      <alignment horizontal="right" vertical="center"/>
    </xf>
    <xf numFmtId="0" fontId="2" fillId="8" borderId="17" xfId="0" applyFont="1" applyFill="1" applyBorder="1" applyAlignment="1">
      <alignment horizontal="right" vertical="center"/>
    </xf>
    <xf numFmtId="0" fontId="2" fillId="8" borderId="18" xfId="0" applyFont="1" applyFill="1" applyBorder="1" applyAlignment="1">
      <alignment horizontal="center" vertical="center"/>
    </xf>
    <xf numFmtId="0" fontId="2" fillId="8" borderId="15" xfId="0" applyFont="1" applyFill="1" applyBorder="1" applyAlignment="1">
      <alignment horizontal="right" vertical="center" wrapText="1"/>
    </xf>
    <xf numFmtId="0" fontId="2" fillId="9" borderId="16" xfId="0" applyFont="1" applyFill="1" applyBorder="1" applyAlignment="1">
      <alignment horizontal="right" vertical="center" wrapText="1"/>
    </xf>
    <xf numFmtId="166" fontId="4" fillId="2" borderId="6" xfId="2" applyNumberFormat="1" applyFont="1" applyFill="1" applyBorder="1" applyAlignment="1">
      <alignment horizontal="center" vertical="center"/>
    </xf>
    <xf numFmtId="166" fontId="2" fillId="2" borderId="13" xfId="2" applyNumberFormat="1" applyFont="1" applyFill="1" applyBorder="1" applyAlignment="1">
      <alignment horizontal="center" vertical="center"/>
    </xf>
    <xf numFmtId="44" fontId="2" fillId="2" borderId="1" xfId="3" applyFont="1" applyFill="1" applyBorder="1" applyAlignment="1">
      <alignment horizontal="center" vertical="center"/>
    </xf>
    <xf numFmtId="2" fontId="4" fillId="2" borderId="1" xfId="2" applyNumberFormat="1" applyFont="1" applyFill="1" applyBorder="1" applyAlignment="1">
      <alignment vertical="center"/>
    </xf>
    <xf numFmtId="0" fontId="2" fillId="2" borderId="14" xfId="0" applyFont="1" applyFill="1" applyBorder="1" applyAlignment="1">
      <alignment horizontal="center" vertical="center" wrapText="1"/>
    </xf>
    <xf numFmtId="0" fontId="2" fillId="2" borderId="1" xfId="0" applyFont="1" applyFill="1" applyBorder="1" applyAlignment="1">
      <alignment horizontal="center" wrapText="1"/>
    </xf>
    <xf numFmtId="0" fontId="2" fillId="2" borderId="1" xfId="0" applyFont="1" applyFill="1" applyBorder="1" applyAlignment="1">
      <alignment wrapText="1"/>
    </xf>
    <xf numFmtId="43" fontId="4" fillId="0" borderId="1" xfId="2" applyFont="1" applyBorder="1" applyAlignment="1">
      <alignment horizontal="center" vertical="center" wrapText="1"/>
    </xf>
    <xf numFmtId="10" fontId="4" fillId="0" borderId="1" xfId="0" applyNumberFormat="1" applyFont="1" applyBorder="1" applyAlignment="1">
      <alignment horizontal="center" vertical="center" wrapText="1"/>
    </xf>
    <xf numFmtId="0" fontId="15" fillId="0" borderId="0" xfId="1" applyFont="1"/>
    <xf numFmtId="4" fontId="4" fillId="0" borderId="1" xfId="2" applyNumberFormat="1" applyFont="1" applyFill="1" applyBorder="1" applyAlignment="1">
      <alignment horizontal="right" vertical="center" wrapText="1"/>
    </xf>
    <xf numFmtId="0" fontId="2" fillId="0" borderId="1" xfId="0" applyFont="1" applyBorder="1" applyAlignment="1">
      <alignment horizontal="center" vertical="center" wrapText="1"/>
    </xf>
    <xf numFmtId="10" fontId="4" fillId="2" borderId="1" xfId="0" applyNumberFormat="1" applyFont="1" applyFill="1" applyBorder="1" applyAlignment="1">
      <alignment vertical="center" wrapText="1"/>
    </xf>
    <xf numFmtId="10" fontId="4" fillId="0" borderId="1" xfId="0" applyNumberFormat="1" applyFont="1" applyBorder="1" applyAlignment="1">
      <alignment vertical="center" wrapText="1"/>
    </xf>
    <xf numFmtId="0" fontId="19" fillId="5" borderId="1" xfId="0" applyFont="1" applyFill="1" applyBorder="1" applyAlignment="1">
      <alignment horizontal="center"/>
    </xf>
    <xf numFmtId="0" fontId="0" fillId="0" borderId="35" xfId="0" applyBorder="1" applyAlignment="1">
      <alignment horizontal="center"/>
    </xf>
    <xf numFmtId="10" fontId="0" fillId="0" borderId="1" xfId="0" applyNumberFormat="1" applyBorder="1" applyAlignment="1">
      <alignment horizontal="center"/>
    </xf>
    <xf numFmtId="0" fontId="0" fillId="0" borderId="1" xfId="0" applyBorder="1"/>
    <xf numFmtId="10" fontId="19" fillId="3" borderId="2" xfId="0" applyNumberFormat="1" applyFont="1" applyFill="1" applyBorder="1" applyAlignment="1">
      <alignment horizontal="center"/>
    </xf>
    <xf numFmtId="10" fontId="0" fillId="0" borderId="1" xfId="0" applyNumberFormat="1" applyBorder="1" applyAlignment="1">
      <alignment horizontal="center" wrapText="1"/>
    </xf>
    <xf numFmtId="0" fontId="0" fillId="0" borderId="17" xfId="0" applyBorder="1" applyAlignment="1">
      <alignment horizontal="center"/>
    </xf>
    <xf numFmtId="0" fontId="0" fillId="0" borderId="4" xfId="0" applyBorder="1"/>
    <xf numFmtId="10" fontId="19" fillId="3" borderId="29" xfId="0" applyNumberFormat="1" applyFont="1" applyFill="1" applyBorder="1" applyAlignment="1">
      <alignment horizontal="center"/>
    </xf>
    <xf numFmtId="10" fontId="19" fillId="11" borderId="23" xfId="4" applyNumberFormat="1" applyFont="1" applyFill="1" applyBorder="1"/>
    <xf numFmtId="0" fontId="15" fillId="0" borderId="45" xfId="1" applyFont="1" applyBorder="1"/>
    <xf numFmtId="4" fontId="15" fillId="0" borderId="0" xfId="1" applyNumberFormat="1" applyFont="1"/>
    <xf numFmtId="0" fontId="15" fillId="0" borderId="41" xfId="1" applyFont="1" applyBorder="1"/>
    <xf numFmtId="0" fontId="15" fillId="0" borderId="0" xfId="1" applyFont="1" applyAlignment="1">
      <alignment horizontal="right"/>
    </xf>
    <xf numFmtId="0" fontId="15" fillId="0" borderId="46" xfId="1" applyFont="1" applyBorder="1"/>
    <xf numFmtId="0" fontId="15" fillId="0" borderId="47" xfId="1" applyFont="1" applyBorder="1"/>
    <xf numFmtId="4" fontId="15" fillId="0" borderId="47" xfId="1" applyNumberFormat="1" applyFont="1" applyBorder="1"/>
    <xf numFmtId="0" fontId="15" fillId="0" borderId="48" xfId="1" applyFont="1" applyBorder="1"/>
    <xf numFmtId="0" fontId="2" fillId="12" borderId="0" xfId="0" applyFont="1" applyFill="1"/>
    <xf numFmtId="169" fontId="2" fillId="2" borderId="0" xfId="0" applyNumberFormat="1" applyFont="1" applyFill="1"/>
    <xf numFmtId="164" fontId="2" fillId="2" borderId="0" xfId="0" applyNumberFormat="1" applyFont="1" applyFill="1" applyAlignment="1">
      <alignment horizontal="right" vertical="center"/>
    </xf>
    <xf numFmtId="164" fontId="25" fillId="2" borderId="0" xfId="0" applyNumberFormat="1" applyFont="1" applyFill="1" applyAlignment="1">
      <alignment horizontal="right" vertical="center"/>
    </xf>
    <xf numFmtId="0" fontId="2" fillId="2" borderId="1" xfId="0" applyFont="1" applyFill="1" applyBorder="1" applyAlignment="1">
      <alignment horizontal="left" wrapText="1"/>
    </xf>
    <xf numFmtId="4" fontId="3" fillId="4" borderId="2" xfId="2" applyNumberFormat="1" applyFont="1" applyFill="1" applyBorder="1" applyAlignment="1">
      <alignment vertical="center" wrapText="1"/>
    </xf>
    <xf numFmtId="4" fontId="3" fillId="4" borderId="14" xfId="2" applyNumberFormat="1" applyFont="1" applyFill="1" applyBorder="1" applyAlignment="1">
      <alignment vertical="center" wrapText="1"/>
    </xf>
    <xf numFmtId="4" fontId="3" fillId="4" borderId="3" xfId="2" applyNumberFormat="1" applyFont="1" applyFill="1" applyBorder="1" applyAlignment="1">
      <alignment vertical="center" wrapText="1"/>
    </xf>
    <xf numFmtId="4" fontId="3" fillId="4" borderId="5" xfId="2" applyNumberFormat="1" applyFont="1" applyFill="1" applyBorder="1" applyAlignment="1">
      <alignment vertical="center" wrapText="1"/>
    </xf>
    <xf numFmtId="4" fontId="3" fillId="4" borderId="8" xfId="2" applyNumberFormat="1" applyFont="1" applyFill="1" applyBorder="1" applyAlignment="1">
      <alignment vertical="center" wrapText="1"/>
    </xf>
    <xf numFmtId="4" fontId="3" fillId="4" borderId="29" xfId="2" applyNumberFormat="1" applyFont="1" applyFill="1" applyBorder="1" applyAlignment="1">
      <alignment vertical="center" wrapText="1"/>
    </xf>
    <xf numFmtId="4" fontId="3" fillId="4" borderId="31" xfId="2" applyNumberFormat="1" applyFont="1" applyFill="1" applyBorder="1" applyAlignment="1">
      <alignment vertical="center" wrapText="1"/>
    </xf>
    <xf numFmtId="0" fontId="2" fillId="2" borderId="0" xfId="0" applyFont="1" applyFill="1" applyAlignment="1">
      <alignment horizontal="center" vertical="center" wrapText="1"/>
    </xf>
    <xf numFmtId="2" fontId="3" fillId="0" borderId="1" xfId="0" applyNumberFormat="1" applyFont="1" applyBorder="1" applyAlignment="1">
      <alignment horizontal="left" vertical="center" wrapText="1"/>
    </xf>
    <xf numFmtId="2" fontId="3" fillId="0" borderId="1" xfId="0" applyNumberFormat="1" applyFont="1" applyBorder="1" applyAlignment="1">
      <alignment horizontal="right" vertical="center" wrapText="1"/>
    </xf>
    <xf numFmtId="0" fontId="7" fillId="2" borderId="0" xfId="0" applyFont="1" applyFill="1" applyAlignment="1">
      <alignment horizontal="center" vertical="center" wrapText="1"/>
    </xf>
    <xf numFmtId="2" fontId="3" fillId="0" borderId="1" xfId="0" applyNumberFormat="1" applyFont="1" applyBorder="1" applyAlignment="1">
      <alignment horizontal="center" vertical="center" wrapText="1"/>
    </xf>
    <xf numFmtId="2" fontId="3" fillId="0" borderId="1" xfId="3" applyNumberFormat="1" applyFont="1" applyBorder="1" applyAlignment="1">
      <alignment horizontal="center" vertical="center"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49" xfId="0" applyBorder="1" applyAlignment="1">
      <alignment horizontal="left"/>
    </xf>
    <xf numFmtId="0" fontId="0" fillId="0" borderId="50" xfId="0" applyBorder="1" applyAlignment="1">
      <alignment horizontal="left"/>
    </xf>
    <xf numFmtId="0" fontId="0" fillId="0" borderId="51" xfId="0" applyBorder="1" applyAlignment="1">
      <alignment horizontal="left"/>
    </xf>
    <xf numFmtId="0" fontId="15" fillId="0" borderId="45" xfId="1" applyFont="1" applyBorder="1" applyAlignment="1">
      <alignment horizontal="center"/>
    </xf>
    <xf numFmtId="0" fontId="15" fillId="0" borderId="0" xfId="1" applyFont="1" applyAlignment="1">
      <alignment horizontal="center"/>
    </xf>
    <xf numFmtId="0" fontId="0" fillId="0" borderId="2" xfId="0" applyBorder="1" applyAlignment="1">
      <alignment horizontal="left"/>
    </xf>
    <xf numFmtId="0" fontId="0" fillId="0" borderId="3" xfId="0" applyBorder="1" applyAlignment="1">
      <alignment horizontal="left"/>
    </xf>
    <xf numFmtId="10" fontId="0" fillId="0" borderId="2" xfId="0" applyNumberFormat="1" applyBorder="1" applyAlignment="1">
      <alignment horizontal="center"/>
    </xf>
    <xf numFmtId="10" fontId="0" fillId="0" borderId="14" xfId="0" applyNumberFormat="1" applyBorder="1" applyAlignment="1">
      <alignment horizontal="center"/>
    </xf>
    <xf numFmtId="10" fontId="0" fillId="0" borderId="3" xfId="0" applyNumberFormat="1" applyBorder="1" applyAlignment="1">
      <alignment horizontal="center"/>
    </xf>
    <xf numFmtId="0" fontId="0" fillId="0" borderId="29" xfId="0" applyBorder="1" applyAlignment="1">
      <alignment horizontal="left"/>
    </xf>
    <xf numFmtId="0" fontId="0" fillId="0" borderId="31" xfId="0" applyBorder="1" applyAlignment="1">
      <alignment horizontal="left"/>
    </xf>
    <xf numFmtId="10" fontId="0" fillId="0" borderId="29" xfId="0" applyNumberFormat="1" applyBorder="1" applyAlignment="1">
      <alignment horizontal="center" wrapText="1"/>
    </xf>
    <xf numFmtId="10" fontId="0" fillId="0" borderId="30" xfId="0" applyNumberFormat="1" applyBorder="1" applyAlignment="1">
      <alignment horizontal="center"/>
    </xf>
    <xf numFmtId="10" fontId="0" fillId="0" borderId="31" xfId="0" applyNumberFormat="1" applyBorder="1" applyAlignment="1">
      <alignment horizontal="center"/>
    </xf>
    <xf numFmtId="0" fontId="19" fillId="0" borderId="23" xfId="0" applyFont="1" applyBorder="1" applyAlignment="1">
      <alignment horizontal="right"/>
    </xf>
    <xf numFmtId="0" fontId="19" fillId="0" borderId="24" xfId="0" applyFont="1" applyBorder="1" applyAlignment="1">
      <alignment horizontal="right"/>
    </xf>
    <xf numFmtId="0" fontId="19" fillId="5" borderId="37" xfId="0" applyFont="1" applyFill="1" applyBorder="1" applyAlignment="1">
      <alignment horizontal="center" vertical="center"/>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5" borderId="39" xfId="0" applyFont="1" applyFill="1" applyBorder="1" applyAlignment="1">
      <alignment horizontal="center" vertical="center"/>
    </xf>
    <xf numFmtId="0" fontId="19" fillId="5" borderId="11" xfId="0" applyFont="1" applyFill="1" applyBorder="1" applyAlignment="1">
      <alignment horizontal="center" vertical="center"/>
    </xf>
    <xf numFmtId="0" fontId="19" fillId="5" borderId="12" xfId="0" applyFont="1" applyFill="1" applyBorder="1" applyAlignment="1">
      <alignment horizontal="center" vertical="center"/>
    </xf>
    <xf numFmtId="0" fontId="19" fillId="5" borderId="2" xfId="0" applyFont="1" applyFill="1" applyBorder="1" applyAlignment="1">
      <alignment horizontal="center"/>
    </xf>
    <xf numFmtId="0" fontId="19" fillId="5" borderId="14" xfId="0" applyFont="1" applyFill="1" applyBorder="1" applyAlignment="1">
      <alignment horizontal="center"/>
    </xf>
    <xf numFmtId="0" fontId="19" fillId="5" borderId="3" xfId="0" applyFont="1" applyFill="1" applyBorder="1" applyAlignment="1">
      <alignment horizontal="center"/>
    </xf>
    <xf numFmtId="0" fontId="19" fillId="5" borderId="5" xfId="0" applyFont="1" applyFill="1" applyBorder="1" applyAlignment="1">
      <alignment horizontal="center" vertical="center"/>
    </xf>
    <xf numFmtId="0" fontId="19" fillId="5" borderId="10" xfId="0" applyFont="1" applyFill="1" applyBorder="1" applyAlignment="1">
      <alignment horizontal="center" vertical="center"/>
    </xf>
    <xf numFmtId="0" fontId="19" fillId="5" borderId="38" xfId="0" applyFont="1" applyFill="1" applyBorder="1" applyAlignment="1">
      <alignment horizontal="center" vertical="center"/>
    </xf>
    <xf numFmtId="0" fontId="19" fillId="5" borderId="40" xfId="0" applyFont="1" applyFill="1" applyBorder="1" applyAlignment="1">
      <alignment horizontal="center" vertical="center"/>
    </xf>
    <xf numFmtId="0" fontId="19" fillId="5" borderId="0" xfId="0" applyFont="1" applyFill="1" applyAlignment="1">
      <alignment horizontal="center" vertical="center"/>
    </xf>
    <xf numFmtId="0" fontId="19" fillId="5" borderId="41" xfId="0" applyFont="1" applyFill="1" applyBorder="1" applyAlignment="1">
      <alignment horizontal="center" vertical="center"/>
    </xf>
    <xf numFmtId="0" fontId="0" fillId="0" borderId="42" xfId="0" applyBorder="1" applyAlignment="1">
      <alignment horizontal="left" vertical="center" wrapText="1"/>
    </xf>
    <xf numFmtId="0" fontId="0" fillId="0" borderId="43" xfId="0" applyBorder="1" applyAlignment="1">
      <alignment horizontal="left" vertical="center" wrapText="1"/>
    </xf>
    <xf numFmtId="0" fontId="0" fillId="0" borderId="44" xfId="0" applyBorder="1" applyAlignment="1">
      <alignment horizontal="left" vertical="center" wrapText="1"/>
    </xf>
    <xf numFmtId="0" fontId="0" fillId="0" borderId="45" xfId="0" applyBorder="1" applyAlignment="1">
      <alignment horizontal="left" vertical="center" wrapText="1"/>
    </xf>
    <xf numFmtId="0" fontId="0" fillId="0" borderId="0" xfId="0" applyAlignment="1">
      <alignment horizontal="left" vertical="center" wrapText="1"/>
    </xf>
    <xf numFmtId="0" fontId="0" fillId="0" borderId="41" xfId="0"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0" fillId="0" borderId="48" xfId="0" applyBorder="1" applyAlignment="1">
      <alignment horizontal="left" vertical="center" wrapText="1"/>
    </xf>
    <xf numFmtId="10" fontId="0" fillId="0" borderId="2" xfId="0" applyNumberFormat="1" applyBorder="1" applyAlignment="1">
      <alignment horizontal="center" wrapText="1"/>
    </xf>
    <xf numFmtId="0" fontId="0" fillId="0" borderId="35" xfId="0" applyBorder="1" applyAlignment="1">
      <alignment horizontal="left" wrapText="1"/>
    </xf>
    <xf numFmtId="0" fontId="0" fillId="0" borderId="1" xfId="0" applyBorder="1" applyAlignment="1">
      <alignment horizontal="left"/>
    </xf>
    <xf numFmtId="0" fontId="0" fillId="0" borderId="1" xfId="0" applyBorder="1" applyAlignment="1">
      <alignment horizontal="left" wrapText="1"/>
    </xf>
    <xf numFmtId="0" fontId="0" fillId="0" borderId="36" xfId="0" applyBorder="1" applyAlignment="1">
      <alignment horizontal="left"/>
    </xf>
    <xf numFmtId="0" fontId="20" fillId="10" borderId="23" xfId="0" applyFont="1" applyFill="1" applyBorder="1" applyAlignment="1">
      <alignment horizontal="center" vertical="center" wrapText="1"/>
    </xf>
    <xf numFmtId="0" fontId="20" fillId="10" borderId="24" xfId="0" applyFont="1" applyFill="1" applyBorder="1" applyAlignment="1">
      <alignment horizontal="center" vertical="center" wrapText="1"/>
    </xf>
    <xf numFmtId="0" fontId="20" fillId="10" borderId="26" xfId="0" applyFont="1" applyFill="1" applyBorder="1" applyAlignment="1">
      <alignment horizontal="center" vertical="center" wrapText="1"/>
    </xf>
    <xf numFmtId="0" fontId="21" fillId="0" borderId="23" xfId="0" applyFont="1" applyBorder="1" applyAlignment="1">
      <alignment horizontal="center"/>
    </xf>
    <xf numFmtId="0" fontId="21" fillId="0" borderId="24" xfId="0" applyFont="1" applyBorder="1" applyAlignment="1">
      <alignment horizontal="center"/>
    </xf>
    <xf numFmtId="0" fontId="21" fillId="0" borderId="26" xfId="0" applyFont="1" applyBorder="1" applyAlignment="1">
      <alignment horizontal="center"/>
    </xf>
    <xf numFmtId="0" fontId="0" fillId="0" borderId="32" xfId="0" applyBorder="1" applyAlignment="1">
      <alignment horizontal="left" wrapText="1"/>
    </xf>
    <xf numFmtId="0" fontId="0" fillId="0" borderId="33" xfId="0" applyBorder="1" applyAlignment="1">
      <alignment horizontal="left" wrapText="1"/>
    </xf>
    <xf numFmtId="0" fontId="0" fillId="0" borderId="34" xfId="0" applyBorder="1" applyAlignment="1">
      <alignment horizontal="left" wrapText="1"/>
    </xf>
    <xf numFmtId="2" fontId="3" fillId="0" borderId="6" xfId="3" applyNumberFormat="1" applyFont="1" applyBorder="1" applyAlignment="1">
      <alignment horizontal="center" vertical="center" wrapText="1"/>
    </xf>
    <xf numFmtId="2" fontId="3" fillId="0" borderId="13" xfId="3" applyNumberFormat="1" applyFont="1" applyBorder="1" applyAlignment="1">
      <alignment horizontal="center" vertical="center" wrapText="1"/>
    </xf>
    <xf numFmtId="2" fontId="3" fillId="0" borderId="7" xfId="3" applyNumberFormat="1" applyFont="1" applyBorder="1" applyAlignment="1">
      <alignment horizontal="center" vertical="center" wrapText="1"/>
    </xf>
    <xf numFmtId="2" fontId="3" fillId="0" borderId="2" xfId="3" applyNumberFormat="1" applyFont="1" applyBorder="1" applyAlignment="1">
      <alignment horizontal="center" vertical="center" wrapText="1"/>
    </xf>
    <xf numFmtId="2" fontId="3" fillId="0" borderId="3" xfId="3" applyNumberFormat="1" applyFont="1" applyBorder="1" applyAlignment="1">
      <alignment horizontal="center" vertical="center" wrapText="1"/>
    </xf>
    <xf numFmtId="2" fontId="3" fillId="0" borderId="2" xfId="0" applyNumberFormat="1" applyFont="1" applyBorder="1" applyAlignment="1">
      <alignment horizontal="right" vertical="center" wrapText="1"/>
    </xf>
    <xf numFmtId="2" fontId="3" fillId="0" borderId="3" xfId="0" applyNumberFormat="1" applyFont="1" applyBorder="1" applyAlignment="1">
      <alignment horizontal="right" vertical="center" wrapText="1"/>
    </xf>
    <xf numFmtId="1" fontId="3" fillId="0" borderId="2" xfId="3" applyNumberFormat="1" applyFont="1" applyBorder="1" applyAlignment="1">
      <alignment horizontal="center" vertical="center" wrapText="1"/>
    </xf>
    <xf numFmtId="1" fontId="3" fillId="0" borderId="3" xfId="3" applyNumberFormat="1" applyFont="1" applyBorder="1" applyAlignment="1">
      <alignment horizontal="center" vertical="center" wrapText="1"/>
    </xf>
    <xf numFmtId="2" fontId="3" fillId="0" borderId="5" xfId="3" applyNumberFormat="1" applyFont="1" applyBorder="1" applyAlignment="1">
      <alignment horizontal="center" vertical="center" wrapText="1"/>
    </xf>
    <xf numFmtId="2" fontId="3" fillId="0" borderId="8" xfId="3" applyNumberFormat="1" applyFont="1" applyBorder="1" applyAlignment="1">
      <alignment horizontal="center" vertical="center" wrapText="1"/>
    </xf>
    <xf numFmtId="2" fontId="3" fillId="0" borderId="10" xfId="3" applyNumberFormat="1" applyFont="1" applyBorder="1" applyAlignment="1">
      <alignment horizontal="center" vertical="center" wrapText="1"/>
    </xf>
    <xf numFmtId="2" fontId="3" fillId="0" borderId="11" xfId="3" applyNumberFormat="1" applyFont="1" applyBorder="1" applyAlignment="1">
      <alignment horizontal="center" vertical="center" wrapText="1"/>
    </xf>
    <xf numFmtId="4" fontId="4" fillId="3" borderId="2" xfId="2" applyNumberFormat="1" applyFont="1" applyFill="1" applyBorder="1" applyAlignment="1">
      <alignment horizontal="center" vertical="center" wrapText="1"/>
    </xf>
    <xf numFmtId="4" fontId="4" fillId="3" borderId="3" xfId="2" applyNumberFormat="1" applyFont="1" applyFill="1" applyBorder="1" applyAlignment="1">
      <alignment horizontal="center" vertical="center" wrapText="1"/>
    </xf>
    <xf numFmtId="0" fontId="12" fillId="7" borderId="23" xfId="0" applyFont="1" applyFill="1" applyBorder="1" applyAlignment="1">
      <alignment horizontal="right"/>
    </xf>
    <xf numFmtId="0" fontId="12" fillId="7" borderId="24" xfId="0" applyFont="1" applyFill="1" applyBorder="1" applyAlignment="1">
      <alignment horizontal="right"/>
    </xf>
    <xf numFmtId="0" fontId="12" fillId="7" borderId="26" xfId="0" applyFont="1" applyFill="1" applyBorder="1" applyAlignment="1">
      <alignment horizontal="right"/>
    </xf>
    <xf numFmtId="0" fontId="12" fillId="0" borderId="23" xfId="0" applyFont="1" applyBorder="1" applyAlignment="1">
      <alignment horizontal="center"/>
    </xf>
    <xf numFmtId="0" fontId="12" fillId="0" borderId="24" xfId="0" applyFont="1" applyBorder="1" applyAlignment="1">
      <alignment horizontal="center"/>
    </xf>
    <xf numFmtId="0" fontId="12" fillId="0" borderId="26" xfId="0" applyFont="1" applyBorder="1" applyAlignment="1">
      <alignment horizontal="center"/>
    </xf>
    <xf numFmtId="0" fontId="12" fillId="0" borderId="27" xfId="0" applyFont="1" applyBorder="1" applyAlignment="1">
      <alignment horizontal="center" vertical="center"/>
    </xf>
    <xf numFmtId="0" fontId="12" fillId="0" borderId="17" xfId="0" applyFont="1" applyBorder="1" applyAlignment="1">
      <alignment horizontal="center" vertical="center"/>
    </xf>
    <xf numFmtId="0" fontId="12" fillId="0" borderId="7"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xf>
    <xf numFmtId="0" fontId="12" fillId="0" borderId="28" xfId="0" applyFont="1" applyBorder="1" applyAlignment="1">
      <alignment horizontal="center"/>
    </xf>
    <xf numFmtId="0" fontId="2" fillId="2" borderId="1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7" fillId="2" borderId="0" xfId="0" applyFont="1" applyFill="1" applyAlignment="1">
      <alignment horizontal="center"/>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13" xfId="0" applyFont="1" applyFill="1" applyBorder="1" applyAlignment="1">
      <alignment horizontal="center" vertical="center"/>
    </xf>
  </cellXfs>
  <cellStyles count="7">
    <cellStyle name="Moeda" xfId="3" builtinId="4"/>
    <cellStyle name="Normal" xfId="0" builtinId="0"/>
    <cellStyle name="Normal 19" xfId="1" xr:uid="{00000000-0005-0000-0000-000002000000}"/>
    <cellStyle name="Normal 2" xfId="6" xr:uid="{00000000-0005-0000-0000-000003000000}"/>
    <cellStyle name="Porcentagem" xfId="4" builtinId="5"/>
    <cellStyle name="Vírgula" xfId="2" builtinId="3"/>
    <cellStyle name="Vírgula 2"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3667125</xdr:colOff>
      <xdr:row>0</xdr:row>
      <xdr:rowOff>38100</xdr:rowOff>
    </xdr:from>
    <xdr:to>
      <xdr:col>1</xdr:col>
      <xdr:colOff>4616450</xdr:colOff>
      <xdr:row>5</xdr:row>
      <xdr:rowOff>9525</xdr:rowOff>
    </xdr:to>
    <xdr:pic>
      <xdr:nvPicPr>
        <xdr:cNvPr id="2" name="Imagem 1" descr="C:\Users\andre.afsm\AppData\Local\Microsoft\Windows\INetCache\Content.MSO\CF07A486.tmp">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76725" y="38100"/>
          <a:ext cx="949325" cy="9715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419100</xdr:colOff>
      <xdr:row>0</xdr:row>
      <xdr:rowOff>47625</xdr:rowOff>
    </xdr:from>
    <xdr:to>
      <xdr:col>4</xdr:col>
      <xdr:colOff>377825</xdr:colOff>
      <xdr:row>5</xdr:row>
      <xdr:rowOff>19050</xdr:rowOff>
    </xdr:to>
    <xdr:pic>
      <xdr:nvPicPr>
        <xdr:cNvPr id="3" name="Imagem 2" descr="C:\Users\andre.afsm\AppData\Local\Microsoft\Windows\INetCache\Content.MSO\CF07A486.tmp">
          <a:extLst>
            <a:ext uri="{FF2B5EF4-FFF2-40B4-BE49-F238E27FC236}">
              <a16:creationId xmlns:a16="http://schemas.microsoft.com/office/drawing/2014/main" id="{D042033C-BC38-4540-89DB-36A64DE18B9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62725" y="47625"/>
          <a:ext cx="949325" cy="9715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952500</xdr:colOff>
      <xdr:row>80</xdr:row>
      <xdr:rowOff>109537</xdr:rowOff>
    </xdr:from>
    <xdr:ext cx="2341282" cy="594522"/>
    <mc:AlternateContent xmlns:mc="http://schemas.openxmlformats.org/markup-compatibility/2006" xmlns:a14="http://schemas.microsoft.com/office/drawing/2010/main">
      <mc:Choice Requires="a14">
        <xdr:sp macro="" textlink="">
          <xdr:nvSpPr>
            <xdr:cNvPr id="3" name="CaixaDeTexto 2">
              <a:extLst>
                <a:ext uri="{FF2B5EF4-FFF2-40B4-BE49-F238E27FC236}">
                  <a16:creationId xmlns:a16="http://schemas.microsoft.com/office/drawing/2014/main" id="{00000000-0008-0000-0000-000003000000}"/>
                </a:ext>
              </a:extLst>
            </xdr:cNvPr>
            <xdr:cNvSpPr txBox="1"/>
          </xdr:nvSpPr>
          <xdr:spPr>
            <a:xfrm>
              <a:off x="1905000" y="13930312"/>
              <a:ext cx="2341282" cy="594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pt-BR" sz="1200" b="0" i="0">
                        <a:latin typeface="Cambria Math" panose="02040503050406030204" pitchFamily="18" charset="0"/>
                      </a:rPr>
                      <m:t>VR</m:t>
                    </m:r>
                    <m:r>
                      <a:rPr lang="pt-BR" sz="1200" b="0" i="0">
                        <a:latin typeface="Cambria Math" panose="02040503050406030204" pitchFamily="18" charset="0"/>
                      </a:rPr>
                      <m:t>=</m:t>
                    </m:r>
                    <m:d>
                      <m:dPr>
                        <m:ctrlPr>
                          <a:rPr lang="pt-BR" sz="1200" b="0" i="1">
                            <a:latin typeface="Cambria Math" panose="02040503050406030204" pitchFamily="18" charset="0"/>
                          </a:rPr>
                        </m:ctrlPr>
                      </m:dPr>
                      <m:e>
                        <m:r>
                          <m:rPr>
                            <m:sty m:val="p"/>
                          </m:rPr>
                          <a:rPr lang="pt-BR" sz="1200" b="0" i="0">
                            <a:latin typeface="Cambria Math" panose="02040503050406030204" pitchFamily="18" charset="0"/>
                          </a:rPr>
                          <m:t>IR</m:t>
                        </m:r>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r>
                          <m:rPr>
                            <m:sty m:val="p"/>
                          </m:rPr>
                          <a:rPr lang="pt-BR" sz="1200" b="0" i="0">
                            <a:latin typeface="Cambria Math" panose="02040503050406030204" pitchFamily="18" charset="0"/>
                          </a:rPr>
                          <m:t>HT</m:t>
                        </m:r>
                      </m:e>
                    </m:d>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d>
                      <m:dPr>
                        <m:ctrlPr>
                          <a:rPr lang="pt-BR" sz="1200" b="0" i="1">
                            <a:latin typeface="Cambria Math" panose="02040503050406030204" pitchFamily="18" charset="0"/>
                          </a:rPr>
                        </m:ctrlPr>
                      </m:dPr>
                      <m:e>
                        <m:sSup>
                          <m:sSupPr>
                            <m:ctrlPr>
                              <a:rPr lang="pt-BR" sz="1200" b="0" i="1">
                                <a:latin typeface="Cambria Math" panose="02040503050406030204" pitchFamily="18" charset="0"/>
                              </a:rPr>
                            </m:ctrlPr>
                          </m:sSupPr>
                          <m:e>
                            <m:d>
                              <m:dPr>
                                <m:ctrlPr>
                                  <a:rPr lang="pt-BR" sz="1200" b="0" i="1">
                                    <a:solidFill>
                                      <a:schemeClr val="tx1"/>
                                    </a:solidFill>
                                    <a:effectLst/>
                                    <a:latin typeface="Cambria Math" panose="02040503050406030204" pitchFamily="18" charset="0"/>
                                    <a:ea typeface="+mn-ea"/>
                                    <a:cs typeface="+mn-cs"/>
                                  </a:rPr>
                                </m:ctrlPr>
                              </m:dPr>
                              <m:e>
                                <m:f>
                                  <m:fPr>
                                    <m:ctrlPr>
                                      <a:rPr lang="pt-BR" sz="1200" b="0" i="1">
                                        <a:solidFill>
                                          <a:schemeClr val="tx1"/>
                                        </a:solidFill>
                                        <a:effectLst/>
                                        <a:latin typeface="Cambria Math" panose="02040503050406030204" pitchFamily="18" charset="0"/>
                                        <a:ea typeface="+mn-ea"/>
                                        <a:cs typeface="+mn-cs"/>
                                      </a:rPr>
                                    </m:ctrlPr>
                                  </m:fPr>
                                  <m:num>
                                    <m:r>
                                      <a:rPr lang="pt-BR" sz="1200" b="0" i="0">
                                        <a:solidFill>
                                          <a:schemeClr val="tx1"/>
                                        </a:solidFill>
                                        <a:effectLst/>
                                        <a:latin typeface="Cambria Math" panose="02040503050406030204" pitchFamily="18" charset="0"/>
                                        <a:ea typeface="+mn-ea"/>
                                        <a:cs typeface="+mn-cs"/>
                                      </a:rPr>
                                      <m:t>8</m:t>
                                    </m:r>
                                  </m:num>
                                  <m:den>
                                    <m:sSub>
                                      <m:sSubPr>
                                        <m:ctrlPr>
                                          <a:rPr lang="pt-BR" sz="1200" b="0" i="1">
                                            <a:solidFill>
                                              <a:schemeClr val="tx1"/>
                                            </a:solidFill>
                                            <a:effectLst/>
                                            <a:latin typeface="Cambria Math" panose="02040503050406030204" pitchFamily="18" charset="0"/>
                                            <a:ea typeface="+mn-ea"/>
                                            <a:cs typeface="+mn-cs"/>
                                          </a:rPr>
                                        </m:ctrlPr>
                                      </m:sSubPr>
                                      <m:e>
                                        <m:r>
                                          <m:rPr>
                                            <m:sty m:val="p"/>
                                          </m:rPr>
                                          <a:rPr lang="pt-BR" sz="1200" b="0" i="0">
                                            <a:solidFill>
                                              <a:schemeClr val="tx1"/>
                                            </a:solidFill>
                                            <a:effectLst/>
                                            <a:latin typeface="Cambria Math" panose="02040503050406030204" pitchFamily="18" charset="0"/>
                                            <a:ea typeface="+mn-ea"/>
                                            <a:cs typeface="+mn-cs"/>
                                          </a:rPr>
                                          <m:t>A</m:t>
                                        </m:r>
                                      </m:e>
                                      <m:sub>
                                        <m:r>
                                          <m:rPr>
                                            <m:sty m:val="p"/>
                                          </m:rPr>
                                          <a:rPr lang="pt-BR" sz="1200" b="0" i="0">
                                            <a:solidFill>
                                              <a:schemeClr val="tx1"/>
                                            </a:solidFill>
                                            <a:effectLst/>
                                            <a:latin typeface="Cambria Math" panose="02040503050406030204" pitchFamily="18" charset="0"/>
                                            <a:ea typeface="+mn-ea"/>
                                            <a:cs typeface="+mn-cs"/>
                                          </a:rPr>
                                          <m:t>e</m:t>
                                        </m:r>
                                      </m:sub>
                                    </m:sSub>
                                  </m:den>
                                </m:f>
                              </m:e>
                            </m:d>
                          </m:e>
                          <m:sup>
                            <m:r>
                              <a:rPr lang="pt-BR" sz="1200" b="0" i="0">
                                <a:latin typeface="Cambria Math" panose="02040503050406030204" pitchFamily="18" charset="0"/>
                              </a:rPr>
                              <m:t>0,4</m:t>
                            </m:r>
                          </m:sup>
                        </m:sSup>
                      </m:e>
                    </m:d>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sSub>
                      <m:sSubPr>
                        <m:ctrlPr>
                          <a:rPr lang="pt-BR" sz="1200" b="0" i="1">
                            <a:latin typeface="Cambria Math" panose="02040503050406030204" pitchFamily="18" charset="0"/>
                          </a:rPr>
                        </m:ctrlPr>
                      </m:sSubPr>
                      <m:e>
                        <m:r>
                          <m:rPr>
                            <m:sty m:val="p"/>
                          </m:rPr>
                          <a:rPr lang="pt-BR" sz="1200" b="0" i="0">
                            <a:latin typeface="Cambria Math" panose="02040503050406030204" pitchFamily="18" charset="0"/>
                          </a:rPr>
                          <m:t>A</m:t>
                        </m:r>
                      </m:e>
                      <m:sub>
                        <m:r>
                          <m:rPr>
                            <m:sty m:val="p"/>
                          </m:rPr>
                          <a:rPr lang="pt-BR" sz="1200" b="0" i="0">
                            <a:latin typeface="Cambria Math" panose="02040503050406030204" pitchFamily="18" charset="0"/>
                          </a:rPr>
                          <m:t>e</m:t>
                        </m:r>
                      </m:sub>
                    </m:sSub>
                  </m:oMath>
                </m:oMathPara>
              </a14:m>
              <a:endParaRPr lang="pt-BR" sz="1100" i="0">
                <a:latin typeface="Times New Roman" panose="02020603050405020304" pitchFamily="18" charset="0"/>
                <a:cs typeface="Times New Roman" panose="02020603050405020304" pitchFamily="18" charset="0"/>
              </a:endParaRPr>
            </a:p>
          </xdr:txBody>
        </xdr:sp>
      </mc:Choice>
      <mc:Fallback xmlns="">
        <xdr:sp macro="" textlink="">
          <xdr:nvSpPr>
            <xdr:cNvPr id="3" name="CaixaDeTexto 2">
              <a:extLst>
                <a:ext uri="{FF2B5EF4-FFF2-40B4-BE49-F238E27FC236}">
                  <a16:creationId xmlns:a16="http://schemas.microsoft.com/office/drawing/2014/main" id="{5F703F10-48D0-4556-98AC-88789B726E4B}"/>
                </a:ext>
              </a:extLst>
            </xdr:cNvPr>
            <xdr:cNvSpPr txBox="1"/>
          </xdr:nvSpPr>
          <xdr:spPr>
            <a:xfrm>
              <a:off x="1905000" y="13930312"/>
              <a:ext cx="2341282" cy="594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pt-BR" sz="1200" b="0" i="0">
                  <a:latin typeface="Cambria Math" panose="02040503050406030204" pitchFamily="18" charset="0"/>
                </a:rPr>
                <a:t>VR=(IR x HT)  x (</a:t>
              </a:r>
              <a:r>
                <a:rPr lang="pt-BR" sz="1200" b="0" i="0">
                  <a:solidFill>
                    <a:schemeClr val="tx1"/>
                  </a:solidFill>
                  <a:effectLst/>
                  <a:latin typeface="Cambria Math" panose="02040503050406030204" pitchFamily="18" charset="0"/>
                  <a:ea typeface="+mn-ea"/>
                  <a:cs typeface="+mn-cs"/>
                </a:rPr>
                <a:t>(8/A_e )^</a:t>
              </a:r>
              <a:r>
                <a:rPr lang="pt-BR" sz="1200" b="0" i="0">
                  <a:latin typeface="Cambria Math" panose="02040503050406030204" pitchFamily="18" charset="0"/>
                </a:rPr>
                <a:t>0,4 )  x A_e</a:t>
              </a:r>
              <a:endParaRPr lang="pt-BR" sz="1100" i="0">
                <a:latin typeface="Times New Roman" panose="02020603050405020304" pitchFamily="18" charset="0"/>
                <a:cs typeface="Times New Roman" panose="02020603050405020304" pitchFamily="18" charset="0"/>
              </a:endParaRPr>
            </a:p>
          </xdr:txBody>
        </xdr:sp>
      </mc:Fallback>
    </mc:AlternateContent>
    <xdr:clientData/>
  </xdr:oneCellAnchor>
  <xdr:oneCellAnchor>
    <xdr:from>
      <xdr:col>1</xdr:col>
      <xdr:colOff>409575</xdr:colOff>
      <xdr:row>90</xdr:row>
      <xdr:rowOff>80962</xdr:rowOff>
    </xdr:from>
    <xdr:ext cx="3513078" cy="490071"/>
    <mc:AlternateContent xmlns:mc="http://schemas.openxmlformats.org/markup-compatibility/2006" xmlns:a14="http://schemas.microsoft.com/office/drawing/2010/main">
      <mc:Choice Requires="a14">
        <xdr:sp macro="" textlink="">
          <xdr:nvSpPr>
            <xdr:cNvPr id="4" name="CaixaDeTexto 3">
              <a:extLst>
                <a:ext uri="{FF2B5EF4-FFF2-40B4-BE49-F238E27FC236}">
                  <a16:creationId xmlns:a16="http://schemas.microsoft.com/office/drawing/2014/main" id="{00000000-0008-0000-0000-000004000000}"/>
                </a:ext>
              </a:extLst>
            </xdr:cNvPr>
            <xdr:cNvSpPr txBox="1"/>
          </xdr:nvSpPr>
          <xdr:spPr>
            <a:xfrm>
              <a:off x="1247775" y="16140112"/>
              <a:ext cx="3513078" cy="4900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pt-BR" sz="1200" i="1">
                            <a:latin typeface="Cambria Math" panose="02040503050406030204" pitchFamily="18" charset="0"/>
                          </a:rPr>
                        </m:ctrlPr>
                      </m:sSubPr>
                      <m:e>
                        <m:r>
                          <m:rPr>
                            <m:sty m:val="p"/>
                          </m:rPr>
                          <a:rPr lang="pt-BR" sz="1200" b="0" i="0">
                            <a:latin typeface="Cambria Math" panose="02040503050406030204" pitchFamily="18" charset="0"/>
                          </a:rPr>
                          <m:t>A</m:t>
                        </m:r>
                      </m:e>
                      <m:sub>
                        <m:r>
                          <m:rPr>
                            <m:sty m:val="p"/>
                          </m:rPr>
                          <a:rPr lang="pt-BR" sz="1200" b="0" i="0">
                            <a:latin typeface="Cambria Math" panose="02040503050406030204" pitchFamily="18" charset="0"/>
                          </a:rPr>
                          <m:t>e</m:t>
                        </m:r>
                      </m:sub>
                    </m:sSub>
                    <m:r>
                      <a:rPr lang="pt-BR" sz="1200" i="0">
                        <a:latin typeface="Cambria Math" panose="02040503050406030204" pitchFamily="18" charset="0"/>
                      </a:rPr>
                      <m:t>=</m:t>
                    </m:r>
                    <m:d>
                      <m:dPr>
                        <m:ctrlPr>
                          <a:rPr lang="pt-BR" sz="1200" i="1">
                            <a:latin typeface="Cambria Math" panose="02040503050406030204" pitchFamily="18" charset="0"/>
                          </a:rPr>
                        </m:ctrlPr>
                      </m:dPr>
                      <m:e>
                        <m:r>
                          <m:rPr>
                            <m:sty m:val="p"/>
                          </m:rPr>
                          <a:rPr lang="pt-BR" sz="1200" b="0" i="0">
                            <a:latin typeface="Cambria Math" panose="02040503050406030204" pitchFamily="18" charset="0"/>
                          </a:rPr>
                          <m:t>a</m:t>
                        </m:r>
                        <m:r>
                          <a:rPr lang="pt-BR" sz="1200" b="0" i="0">
                            <a:latin typeface="Cambria Math" panose="02040503050406030204" pitchFamily="18" charset="0"/>
                          </a:rPr>
                          <m:t> </m:t>
                        </m:r>
                        <m:r>
                          <m:rPr>
                            <m:sty m:val="p"/>
                          </m:rPr>
                          <a:rPr lang="pt-BR" sz="1200" b="0" i="0">
                            <a:latin typeface="Cambria Math" panose="02040503050406030204" pitchFamily="18" charset="0"/>
                          </a:rPr>
                          <m:t>x</m:t>
                        </m:r>
                        <m:r>
                          <a:rPr lang="pt-BR" sz="1200" b="0" i="0">
                            <a:latin typeface="Cambria Math" panose="02040503050406030204" pitchFamily="18" charset="0"/>
                          </a:rPr>
                          <m:t> </m:t>
                        </m:r>
                        <m:nary>
                          <m:naryPr>
                            <m:chr m:val="∑"/>
                            <m:subHide m:val="on"/>
                            <m:supHide m:val="on"/>
                            <m:ctrlPr>
                              <a:rPr lang="pt-BR" sz="1200" b="0" i="1">
                                <a:latin typeface="Cambria Math" panose="02040503050406030204" pitchFamily="18" charset="0"/>
                              </a:rPr>
                            </m:ctrlPr>
                          </m:naryPr>
                          <m:sub/>
                          <m:sup/>
                          <m:e>
                            <m:sSub>
                              <m:sSubPr>
                                <m:ctrlPr>
                                  <a:rPr lang="pt-BR" sz="1200" b="0" i="1">
                                    <a:latin typeface="Cambria Math" panose="02040503050406030204" pitchFamily="18" charset="0"/>
                                  </a:rPr>
                                </m:ctrlPr>
                              </m:sSubPr>
                              <m:e>
                                <m:r>
                                  <m:rPr>
                                    <m:sty m:val="p"/>
                                  </m:rPr>
                                  <a:rPr lang="pt-BR" sz="1200" b="0" i="0">
                                    <a:latin typeface="Cambria Math" panose="02040503050406030204" pitchFamily="18" charset="0"/>
                                  </a:rPr>
                                  <m:t>A</m:t>
                                </m:r>
                              </m:e>
                              <m:sub>
                                <m:r>
                                  <m:rPr>
                                    <m:sty m:val="p"/>
                                  </m:rPr>
                                  <a:rPr lang="pt-BR" sz="1200" b="0" i="0">
                                    <a:latin typeface="Cambria Math" panose="02040503050406030204" pitchFamily="18" charset="0"/>
                                  </a:rPr>
                                  <m:t>pd</m:t>
                                </m:r>
                              </m:sub>
                            </m:sSub>
                          </m:e>
                        </m:nary>
                      </m:e>
                    </m:d>
                    <m:r>
                      <a:rPr lang="pt-BR" sz="1200" i="0">
                        <a:latin typeface="Cambria Math" panose="02040503050406030204" pitchFamily="18" charset="0"/>
                      </a:rPr>
                      <m:t>+</m:t>
                    </m:r>
                    <m:d>
                      <m:dPr>
                        <m:ctrlPr>
                          <a:rPr lang="pt-BR" sz="1200" i="1">
                            <a:solidFill>
                              <a:schemeClr val="tx1"/>
                            </a:solidFill>
                            <a:effectLst/>
                            <a:latin typeface="Cambria Math" panose="02040503050406030204" pitchFamily="18" charset="0"/>
                            <a:ea typeface="+mn-ea"/>
                            <a:cs typeface="+mn-cs"/>
                          </a:rPr>
                        </m:ctrlPr>
                      </m:dPr>
                      <m:e>
                        <m:r>
                          <m:rPr>
                            <m:sty m:val="p"/>
                          </m:rPr>
                          <a:rPr lang="pt-BR" sz="1200" b="0" i="0">
                            <a:solidFill>
                              <a:schemeClr val="tx1"/>
                            </a:solidFill>
                            <a:effectLst/>
                            <a:latin typeface="Cambria Math" panose="02040503050406030204" pitchFamily="18" charset="0"/>
                            <a:ea typeface="+mn-ea"/>
                            <a:cs typeface="+mn-cs"/>
                          </a:rPr>
                          <m:t>b</m:t>
                        </m:r>
                        <m:r>
                          <a:rPr lang="pt-BR" sz="1200" b="0" i="0">
                            <a:solidFill>
                              <a:schemeClr val="tx1"/>
                            </a:solidFill>
                            <a:effectLst/>
                            <a:latin typeface="Cambria Math" panose="02040503050406030204" pitchFamily="18" charset="0"/>
                            <a:ea typeface="+mn-ea"/>
                            <a:cs typeface="+mn-cs"/>
                          </a:rPr>
                          <m:t> </m:t>
                        </m:r>
                        <m:r>
                          <m:rPr>
                            <m:sty m:val="p"/>
                          </m:rPr>
                          <a:rPr lang="pt-BR" sz="1200" b="0" i="0">
                            <a:solidFill>
                              <a:schemeClr val="tx1"/>
                            </a:solidFill>
                            <a:effectLst/>
                            <a:latin typeface="Cambria Math" panose="02040503050406030204" pitchFamily="18" charset="0"/>
                            <a:ea typeface="+mn-ea"/>
                            <a:cs typeface="+mn-cs"/>
                          </a:rPr>
                          <m:t>x</m:t>
                        </m:r>
                        <m:r>
                          <a:rPr lang="pt-BR" sz="1200" b="0" i="0">
                            <a:solidFill>
                              <a:schemeClr val="tx1"/>
                            </a:solidFill>
                            <a:effectLst/>
                            <a:latin typeface="Cambria Math" panose="02040503050406030204" pitchFamily="18" charset="0"/>
                            <a:ea typeface="+mn-ea"/>
                            <a:cs typeface="+mn-cs"/>
                          </a:rPr>
                          <m:t> </m:t>
                        </m:r>
                        <m:nary>
                          <m:naryPr>
                            <m:chr m:val="∑"/>
                            <m:subHide m:val="on"/>
                            <m:supHide m:val="on"/>
                            <m:ctrlPr>
                              <a:rPr lang="pt-BR" sz="1200" b="0" i="1">
                                <a:solidFill>
                                  <a:schemeClr val="tx1"/>
                                </a:solidFill>
                                <a:effectLst/>
                                <a:latin typeface="Cambria Math" panose="02040503050406030204" pitchFamily="18" charset="0"/>
                                <a:ea typeface="+mn-ea"/>
                                <a:cs typeface="+mn-cs"/>
                              </a:rPr>
                            </m:ctrlPr>
                          </m:naryPr>
                          <m:sub/>
                          <m:sup/>
                          <m:e>
                            <m:sSub>
                              <m:sSubPr>
                                <m:ctrlPr>
                                  <a:rPr lang="pt-BR" sz="1200" b="0" i="1">
                                    <a:solidFill>
                                      <a:schemeClr val="tx1"/>
                                    </a:solidFill>
                                    <a:effectLst/>
                                    <a:latin typeface="Cambria Math" panose="02040503050406030204" pitchFamily="18" charset="0"/>
                                    <a:ea typeface="+mn-ea"/>
                                    <a:cs typeface="+mn-cs"/>
                                  </a:rPr>
                                </m:ctrlPr>
                              </m:sSubPr>
                              <m:e>
                                <m:r>
                                  <m:rPr>
                                    <m:sty m:val="p"/>
                                  </m:rPr>
                                  <a:rPr lang="pt-BR" sz="1200" b="0" i="0">
                                    <a:solidFill>
                                      <a:schemeClr val="tx1"/>
                                    </a:solidFill>
                                    <a:effectLst/>
                                    <a:latin typeface="Cambria Math" panose="02040503050406030204" pitchFamily="18" charset="0"/>
                                    <a:ea typeface="+mn-ea"/>
                                    <a:cs typeface="+mn-cs"/>
                                  </a:rPr>
                                  <m:t>A</m:t>
                                </m:r>
                              </m:e>
                              <m:sub>
                                <m:r>
                                  <m:rPr>
                                    <m:sty m:val="p"/>
                                  </m:rPr>
                                  <a:rPr lang="pt-BR" sz="1200" b="0" i="0">
                                    <a:solidFill>
                                      <a:schemeClr val="tx1"/>
                                    </a:solidFill>
                                    <a:effectLst/>
                                    <a:latin typeface="Cambria Math" panose="02040503050406030204" pitchFamily="18" charset="0"/>
                                    <a:ea typeface="+mn-ea"/>
                                    <a:cs typeface="+mn-cs"/>
                                  </a:rPr>
                                  <m:t>pt</m:t>
                                </m:r>
                              </m:sub>
                            </m:sSub>
                          </m:e>
                        </m:nary>
                      </m:e>
                    </m:d>
                    <m:r>
                      <a:rPr lang="pt-BR" sz="1200" i="0">
                        <a:latin typeface="Cambria Math" panose="02040503050406030204" pitchFamily="18" charset="0"/>
                      </a:rPr>
                      <m:t>+</m:t>
                    </m:r>
                    <m:d>
                      <m:dPr>
                        <m:ctrlPr>
                          <a:rPr lang="pt-BR" sz="1200" i="1">
                            <a:solidFill>
                              <a:schemeClr val="tx1"/>
                            </a:solidFill>
                            <a:effectLst/>
                            <a:latin typeface="Cambria Math" panose="02040503050406030204" pitchFamily="18" charset="0"/>
                            <a:ea typeface="+mn-ea"/>
                            <a:cs typeface="+mn-cs"/>
                          </a:rPr>
                        </m:ctrlPr>
                      </m:dPr>
                      <m:e>
                        <m:r>
                          <m:rPr>
                            <m:sty m:val="p"/>
                          </m:rPr>
                          <a:rPr lang="pt-BR" sz="1200" b="0" i="0">
                            <a:solidFill>
                              <a:schemeClr val="tx1"/>
                            </a:solidFill>
                            <a:effectLst/>
                            <a:latin typeface="Cambria Math" panose="02040503050406030204" pitchFamily="18" charset="0"/>
                            <a:ea typeface="+mn-ea"/>
                            <a:cs typeface="+mn-cs"/>
                          </a:rPr>
                          <m:t>c</m:t>
                        </m:r>
                        <m:r>
                          <a:rPr lang="pt-BR" sz="1200" b="0" i="0">
                            <a:solidFill>
                              <a:schemeClr val="tx1"/>
                            </a:solidFill>
                            <a:effectLst/>
                            <a:latin typeface="Cambria Math" panose="02040503050406030204" pitchFamily="18" charset="0"/>
                            <a:ea typeface="+mn-ea"/>
                            <a:cs typeface="+mn-cs"/>
                          </a:rPr>
                          <m:t> </m:t>
                        </m:r>
                        <m:r>
                          <m:rPr>
                            <m:sty m:val="p"/>
                          </m:rPr>
                          <a:rPr lang="pt-BR" sz="1200" b="0" i="0">
                            <a:solidFill>
                              <a:schemeClr val="tx1"/>
                            </a:solidFill>
                            <a:effectLst/>
                            <a:latin typeface="Cambria Math" panose="02040503050406030204" pitchFamily="18" charset="0"/>
                            <a:ea typeface="+mn-ea"/>
                            <a:cs typeface="+mn-cs"/>
                          </a:rPr>
                          <m:t>x</m:t>
                        </m:r>
                        <m:r>
                          <a:rPr lang="pt-BR" sz="1200" b="0" i="0">
                            <a:solidFill>
                              <a:schemeClr val="tx1"/>
                            </a:solidFill>
                            <a:effectLst/>
                            <a:latin typeface="Cambria Math" panose="02040503050406030204" pitchFamily="18" charset="0"/>
                            <a:ea typeface="+mn-ea"/>
                            <a:cs typeface="+mn-cs"/>
                          </a:rPr>
                          <m:t> </m:t>
                        </m:r>
                        <m:nary>
                          <m:naryPr>
                            <m:chr m:val="∑"/>
                            <m:subHide m:val="on"/>
                            <m:supHide m:val="on"/>
                            <m:ctrlPr>
                              <a:rPr lang="pt-BR" sz="1200" b="0" i="1">
                                <a:solidFill>
                                  <a:schemeClr val="tx1"/>
                                </a:solidFill>
                                <a:effectLst/>
                                <a:latin typeface="Cambria Math" panose="02040503050406030204" pitchFamily="18" charset="0"/>
                                <a:ea typeface="+mn-ea"/>
                                <a:cs typeface="+mn-cs"/>
                              </a:rPr>
                            </m:ctrlPr>
                          </m:naryPr>
                          <m:sub/>
                          <m:sup/>
                          <m:e>
                            <m:sSub>
                              <m:sSubPr>
                                <m:ctrlPr>
                                  <a:rPr lang="pt-BR" sz="1200" b="0" i="1">
                                    <a:solidFill>
                                      <a:schemeClr val="tx1"/>
                                    </a:solidFill>
                                    <a:effectLst/>
                                    <a:latin typeface="Cambria Math" panose="02040503050406030204" pitchFamily="18" charset="0"/>
                                    <a:ea typeface="+mn-ea"/>
                                    <a:cs typeface="+mn-cs"/>
                                  </a:rPr>
                                </m:ctrlPr>
                              </m:sSubPr>
                              <m:e>
                                <m:r>
                                  <m:rPr>
                                    <m:sty m:val="p"/>
                                  </m:rPr>
                                  <a:rPr lang="pt-BR" sz="1200" b="0" i="0">
                                    <a:solidFill>
                                      <a:schemeClr val="tx1"/>
                                    </a:solidFill>
                                    <a:effectLst/>
                                    <a:latin typeface="Cambria Math" panose="02040503050406030204" pitchFamily="18" charset="0"/>
                                    <a:ea typeface="+mn-ea"/>
                                    <a:cs typeface="+mn-cs"/>
                                  </a:rPr>
                                  <m:t>A</m:t>
                                </m:r>
                              </m:e>
                              <m:sub>
                                <m:r>
                                  <m:rPr>
                                    <m:sty m:val="p"/>
                                  </m:rPr>
                                  <a:rPr lang="pt-BR" sz="1200" b="0" i="0">
                                    <a:solidFill>
                                      <a:schemeClr val="tx1"/>
                                    </a:solidFill>
                                    <a:effectLst/>
                                    <a:latin typeface="Cambria Math" panose="02040503050406030204" pitchFamily="18" charset="0"/>
                                    <a:ea typeface="+mn-ea"/>
                                    <a:cs typeface="+mn-cs"/>
                                  </a:rPr>
                                  <m:t>ge</m:t>
                                </m:r>
                              </m:sub>
                            </m:sSub>
                          </m:e>
                        </m:nary>
                      </m:e>
                    </m:d>
                  </m:oMath>
                </m:oMathPara>
              </a14:m>
              <a:endParaRPr lang="pt-BR" sz="1100" i="0">
                <a:latin typeface="Times New Roman" panose="02020603050405020304" pitchFamily="18" charset="0"/>
                <a:cs typeface="Times New Roman" panose="02020603050405020304" pitchFamily="18" charset="0"/>
              </a:endParaRPr>
            </a:p>
          </xdr:txBody>
        </xdr:sp>
      </mc:Choice>
      <mc:Fallback xmlns="">
        <xdr:sp macro="" textlink="">
          <xdr:nvSpPr>
            <xdr:cNvPr id="4" name="CaixaDeTexto 3">
              <a:extLst>
                <a:ext uri="{FF2B5EF4-FFF2-40B4-BE49-F238E27FC236}">
                  <a16:creationId xmlns:a16="http://schemas.microsoft.com/office/drawing/2014/main" id="{D0AAEC4C-223D-4D84-9E8D-A677F458E907}"/>
                </a:ext>
              </a:extLst>
            </xdr:cNvPr>
            <xdr:cNvSpPr txBox="1"/>
          </xdr:nvSpPr>
          <xdr:spPr>
            <a:xfrm>
              <a:off x="1247775" y="16140112"/>
              <a:ext cx="3513078" cy="4900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pt-BR" sz="1200" b="0" i="0">
                  <a:latin typeface="Cambria Math" panose="02040503050406030204" pitchFamily="18" charset="0"/>
                </a:rPr>
                <a:t>A_e</a:t>
              </a:r>
              <a:r>
                <a:rPr lang="pt-BR" sz="1200" i="0">
                  <a:latin typeface="Cambria Math" panose="02040503050406030204" pitchFamily="18" charset="0"/>
                </a:rPr>
                <a:t>=(</a:t>
              </a:r>
              <a:r>
                <a:rPr lang="pt-BR" sz="1200" b="0" i="0">
                  <a:latin typeface="Cambria Math" panose="02040503050406030204" pitchFamily="18" charset="0"/>
                </a:rPr>
                <a:t>a x ∑▒A_pd )</a:t>
              </a:r>
              <a:r>
                <a:rPr lang="pt-BR" sz="1200" i="0">
                  <a:latin typeface="Cambria Math" panose="02040503050406030204" pitchFamily="18" charset="0"/>
                </a:rPr>
                <a:t>+</a:t>
              </a:r>
              <a:r>
                <a:rPr lang="pt-BR" sz="1200" i="0">
                  <a:solidFill>
                    <a:schemeClr val="tx1"/>
                  </a:solidFill>
                  <a:effectLst/>
                  <a:latin typeface="+mn-lt"/>
                  <a:ea typeface="+mn-ea"/>
                  <a:cs typeface="+mn-cs"/>
                </a:rPr>
                <a:t>(</a:t>
              </a:r>
              <a:r>
                <a:rPr lang="pt-BR" sz="1200" b="0" i="0">
                  <a:solidFill>
                    <a:schemeClr val="tx1"/>
                  </a:solidFill>
                  <a:effectLst/>
                  <a:latin typeface="Cambria Math" panose="02040503050406030204" pitchFamily="18" charset="0"/>
                  <a:ea typeface="+mn-ea"/>
                  <a:cs typeface="+mn-cs"/>
                </a:rPr>
                <a:t>b</a:t>
              </a:r>
              <a:r>
                <a:rPr lang="pt-BR" sz="1200" b="0" i="0">
                  <a:solidFill>
                    <a:schemeClr val="tx1"/>
                  </a:solidFill>
                  <a:effectLst/>
                  <a:latin typeface="+mn-lt"/>
                  <a:ea typeface="+mn-ea"/>
                  <a:cs typeface="+mn-cs"/>
                </a:rPr>
                <a:t> x ∑▒A_p</a:t>
              </a:r>
              <a:r>
                <a:rPr lang="pt-BR" sz="1200" b="0" i="0">
                  <a:solidFill>
                    <a:schemeClr val="tx1"/>
                  </a:solidFill>
                  <a:effectLst/>
                  <a:latin typeface="Cambria Math" panose="02040503050406030204" pitchFamily="18" charset="0"/>
                  <a:ea typeface="+mn-ea"/>
                  <a:cs typeface="+mn-cs"/>
                </a:rPr>
                <a:t>t</a:t>
              </a:r>
              <a:r>
                <a:rPr lang="pt-BR" sz="1200" b="0" i="0">
                  <a:solidFill>
                    <a:schemeClr val="tx1"/>
                  </a:solidFill>
                  <a:effectLst/>
                  <a:latin typeface="+mn-lt"/>
                  <a:ea typeface="+mn-ea"/>
                  <a:cs typeface="+mn-cs"/>
                </a:rPr>
                <a:t> )</a:t>
              </a:r>
              <a:r>
                <a:rPr lang="pt-BR" sz="1200" i="0">
                  <a:latin typeface="Cambria Math" panose="02040503050406030204" pitchFamily="18" charset="0"/>
                </a:rPr>
                <a:t>+</a:t>
              </a:r>
              <a:r>
                <a:rPr lang="pt-BR" sz="1200" i="0">
                  <a:solidFill>
                    <a:schemeClr val="tx1"/>
                  </a:solidFill>
                  <a:effectLst/>
                  <a:latin typeface="+mn-lt"/>
                  <a:ea typeface="+mn-ea"/>
                  <a:cs typeface="+mn-cs"/>
                </a:rPr>
                <a:t>(</a:t>
              </a:r>
              <a:r>
                <a:rPr lang="pt-BR" sz="1200" b="0" i="0">
                  <a:solidFill>
                    <a:schemeClr val="tx1"/>
                  </a:solidFill>
                  <a:effectLst/>
                  <a:latin typeface="Cambria Math" panose="02040503050406030204" pitchFamily="18" charset="0"/>
                  <a:ea typeface="+mn-ea"/>
                  <a:cs typeface="+mn-cs"/>
                </a:rPr>
                <a:t>c</a:t>
              </a:r>
              <a:r>
                <a:rPr lang="pt-BR" sz="1200" b="0" i="0">
                  <a:solidFill>
                    <a:schemeClr val="tx1"/>
                  </a:solidFill>
                  <a:effectLst/>
                  <a:latin typeface="+mn-lt"/>
                  <a:ea typeface="+mn-ea"/>
                  <a:cs typeface="+mn-cs"/>
                </a:rPr>
                <a:t> x ∑▒A_</a:t>
              </a:r>
              <a:r>
                <a:rPr lang="pt-BR" sz="1200" b="0" i="0">
                  <a:solidFill>
                    <a:schemeClr val="tx1"/>
                  </a:solidFill>
                  <a:effectLst/>
                  <a:latin typeface="Cambria Math" panose="02040503050406030204" pitchFamily="18" charset="0"/>
                  <a:ea typeface="+mn-ea"/>
                  <a:cs typeface="+mn-cs"/>
                </a:rPr>
                <a:t>ge</a:t>
              </a:r>
              <a:r>
                <a:rPr lang="pt-BR" sz="1200" b="0" i="0">
                  <a:solidFill>
                    <a:schemeClr val="tx1"/>
                  </a:solidFill>
                  <a:effectLst/>
                  <a:latin typeface="+mn-lt"/>
                  <a:ea typeface="+mn-ea"/>
                  <a:cs typeface="+mn-cs"/>
                </a:rPr>
                <a:t> )</a:t>
              </a:r>
              <a:endParaRPr lang="pt-BR" sz="1100" i="0">
                <a:latin typeface="Times New Roman" panose="02020603050405020304" pitchFamily="18" charset="0"/>
                <a:cs typeface="Times New Roman" panose="02020603050405020304" pitchFamily="18" charset="0"/>
              </a:endParaRPr>
            </a:p>
          </xdr:txBody>
        </xdr:sp>
      </mc:Fallback>
    </mc:AlternateContent>
    <xdr:clientData/>
  </xdr:oneCellAnchor>
  <xdr:twoCellAnchor editAs="oneCell">
    <xdr:from>
      <xdr:col>3</xdr:col>
      <xdr:colOff>301625</xdr:colOff>
      <xdr:row>0</xdr:row>
      <xdr:rowOff>60325</xdr:rowOff>
    </xdr:from>
    <xdr:to>
      <xdr:col>4</xdr:col>
      <xdr:colOff>596900</xdr:colOff>
      <xdr:row>5</xdr:row>
      <xdr:rowOff>31750</xdr:rowOff>
    </xdr:to>
    <xdr:pic>
      <xdr:nvPicPr>
        <xdr:cNvPr id="5" name="Imagem 4" descr="C:\Users\andre.afsm\AppData\Local\Microsoft\Windows\INetCache\Content.MSO\CF07A486.tmp">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67325" y="60325"/>
          <a:ext cx="955675" cy="987425"/>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6:F24"/>
  <sheetViews>
    <sheetView view="pageBreakPreview" topLeftCell="A10" zoomScaleNormal="100" zoomScaleSheetLayoutView="100" workbookViewId="0">
      <selection activeCell="C23" sqref="C23"/>
    </sheetView>
  </sheetViews>
  <sheetFormatPr defaultColWidth="9.140625" defaultRowHeight="15.75" x14ac:dyDescent="0.25"/>
  <cols>
    <col min="1" max="1" width="9.140625" style="2"/>
    <col min="2" max="2" width="75.5703125" style="2" customWidth="1"/>
    <col min="3" max="3" width="7.42578125" style="2" bestFit="1" customWidth="1"/>
    <col min="4" max="4" width="16.28515625" style="2" customWidth="1"/>
    <col min="5" max="5" width="15.5703125" style="2" bestFit="1" customWidth="1"/>
    <col min="6" max="6" width="17" style="2" bestFit="1" customWidth="1"/>
    <col min="7" max="16384" width="9.140625" style="2"/>
  </cols>
  <sheetData>
    <row r="6" spans="1:6" ht="15.75" customHeight="1" x14ac:dyDescent="0.25">
      <c r="A6" s="172" t="s">
        <v>3</v>
      </c>
      <c r="B6" s="172"/>
      <c r="C6" s="172"/>
      <c r="D6" s="172"/>
      <c r="E6" s="172"/>
      <c r="F6" s="172"/>
    </row>
    <row r="7" spans="1:6" ht="15.75" customHeight="1" x14ac:dyDescent="0.25">
      <c r="A7" s="172" t="s">
        <v>4</v>
      </c>
      <c r="B7" s="172"/>
      <c r="C7" s="172"/>
      <c r="D7" s="172"/>
      <c r="E7" s="172"/>
      <c r="F7" s="172"/>
    </row>
    <row r="8" spans="1:6" ht="15.75" customHeight="1" x14ac:dyDescent="0.25">
      <c r="A8" s="172" t="s">
        <v>185</v>
      </c>
      <c r="B8" s="172"/>
      <c r="C8" s="172"/>
      <c r="D8" s="172"/>
      <c r="E8" s="172"/>
      <c r="F8" s="172"/>
    </row>
    <row r="9" spans="1:6" x14ac:dyDescent="0.25">
      <c r="A9" s="172"/>
      <c r="B9" s="172"/>
      <c r="C9" s="172"/>
      <c r="D9" s="172"/>
      <c r="E9" s="172"/>
      <c r="F9" s="172"/>
    </row>
    <row r="10" spans="1:6" x14ac:dyDescent="0.25">
      <c r="A10" s="175" t="s">
        <v>204</v>
      </c>
      <c r="B10" s="175"/>
      <c r="C10" s="175"/>
      <c r="D10" s="175"/>
      <c r="E10" s="175"/>
      <c r="F10" s="175"/>
    </row>
    <row r="11" spans="1:6" x14ac:dyDescent="0.25">
      <c r="A11" s="175" t="s">
        <v>9</v>
      </c>
      <c r="B11" s="175"/>
      <c r="C11" s="175"/>
      <c r="D11" s="175"/>
      <c r="E11" s="175"/>
      <c r="F11" s="175"/>
    </row>
    <row r="12" spans="1:6" x14ac:dyDescent="0.25">
      <c r="A12" s="172"/>
      <c r="B12" s="172"/>
      <c r="C12" s="172"/>
      <c r="D12" s="172"/>
      <c r="E12" s="172"/>
      <c r="F12" s="172"/>
    </row>
    <row r="13" spans="1:6" ht="63.75" customHeight="1" x14ac:dyDescent="0.25">
      <c r="A13" s="176" t="s">
        <v>197</v>
      </c>
      <c r="B13" s="176"/>
      <c r="C13" s="176"/>
      <c r="D13" s="176"/>
      <c r="E13" s="177" t="s">
        <v>198</v>
      </c>
      <c r="F13" s="177"/>
    </row>
    <row r="14" spans="1:6" x14ac:dyDescent="0.25">
      <c r="A14" s="173" t="s">
        <v>10</v>
      </c>
      <c r="B14" s="173"/>
      <c r="C14" s="173"/>
      <c r="D14" s="173"/>
      <c r="E14" s="174" t="s">
        <v>184</v>
      </c>
      <c r="F14" s="174"/>
    </row>
    <row r="15" spans="1:6" s="9" customFormat="1" ht="47.25" x14ac:dyDescent="0.25">
      <c r="A15" s="10" t="s">
        <v>0</v>
      </c>
      <c r="B15" s="7" t="s">
        <v>5</v>
      </c>
      <c r="C15" s="7" t="s">
        <v>11</v>
      </c>
      <c r="D15" s="8" t="s">
        <v>136</v>
      </c>
      <c r="E15" s="8" t="s">
        <v>148</v>
      </c>
      <c r="F15" s="8" t="s">
        <v>149</v>
      </c>
    </row>
    <row r="16" spans="1:6" x14ac:dyDescent="0.25">
      <c r="A16" s="10" t="s">
        <v>6</v>
      </c>
      <c r="B16" s="3" t="s">
        <v>132</v>
      </c>
      <c r="C16" s="4">
        <v>1</v>
      </c>
      <c r="D16" s="136">
        <v>0.2</v>
      </c>
      <c r="E16" s="135"/>
      <c r="F16" s="135">
        <f>E16*D16</f>
        <v>0</v>
      </c>
    </row>
    <row r="17" spans="1:6" ht="31.5" x14ac:dyDescent="0.25">
      <c r="A17" s="10"/>
      <c r="B17" s="1" t="s">
        <v>188</v>
      </c>
      <c r="C17" s="4"/>
      <c r="D17" s="136"/>
      <c r="E17" s="135"/>
      <c r="F17" s="135"/>
    </row>
    <row r="18" spans="1:6" x14ac:dyDescent="0.25">
      <c r="A18" s="10" t="s">
        <v>12</v>
      </c>
      <c r="B18" s="3" t="s">
        <v>133</v>
      </c>
      <c r="C18" s="4">
        <v>1</v>
      </c>
      <c r="D18" s="136">
        <v>0.4</v>
      </c>
      <c r="E18" s="135"/>
      <c r="F18" s="135">
        <f>E18*D18</f>
        <v>0</v>
      </c>
    </row>
    <row r="19" spans="1:6" ht="63" x14ac:dyDescent="0.25">
      <c r="A19" s="10"/>
      <c r="B19" s="1" t="s">
        <v>206</v>
      </c>
      <c r="C19" s="4"/>
      <c r="D19" s="136"/>
      <c r="E19" s="135"/>
      <c r="F19" s="135"/>
    </row>
    <row r="20" spans="1:6" x14ac:dyDescent="0.25">
      <c r="A20" s="10" t="s">
        <v>135</v>
      </c>
      <c r="B20" s="3" t="s">
        <v>134</v>
      </c>
      <c r="C20" s="4">
        <v>1</v>
      </c>
      <c r="D20" s="136">
        <v>0.4</v>
      </c>
      <c r="E20" s="135"/>
      <c r="F20" s="135">
        <f>E20*D20</f>
        <v>0</v>
      </c>
    </row>
    <row r="21" spans="1:6" ht="110.25" x14ac:dyDescent="0.25">
      <c r="A21" s="10"/>
      <c r="B21" s="1" t="s">
        <v>189</v>
      </c>
      <c r="C21" s="4"/>
      <c r="D21" s="136"/>
      <c r="E21" s="135"/>
      <c r="F21" s="135"/>
    </row>
    <row r="22" spans="1:6" x14ac:dyDescent="0.25">
      <c r="A22" s="4"/>
      <c r="B22" s="11" t="s">
        <v>14</v>
      </c>
      <c r="C22" s="4"/>
      <c r="D22" s="5"/>
      <c r="E22" s="6"/>
      <c r="F22" s="12">
        <f>SUM(F16:F21)</f>
        <v>0</v>
      </c>
    </row>
    <row r="23" spans="1:6" x14ac:dyDescent="0.25">
      <c r="A23" s="4"/>
      <c r="B23" s="11" t="s">
        <v>15</v>
      </c>
      <c r="C23" s="4" t="s">
        <v>13</v>
      </c>
      <c r="D23" s="13">
        <f>BDI!H20</f>
        <v>0</v>
      </c>
      <c r="E23" s="6"/>
      <c r="F23" s="12">
        <f>F22*D23</f>
        <v>0</v>
      </c>
    </row>
    <row r="24" spans="1:6" x14ac:dyDescent="0.25">
      <c r="A24" s="14"/>
      <c r="B24" s="15" t="s">
        <v>16</v>
      </c>
      <c r="C24" s="14"/>
      <c r="D24" s="16"/>
      <c r="E24" s="17"/>
      <c r="F24" s="18">
        <f>F23+F22</f>
        <v>0</v>
      </c>
    </row>
  </sheetData>
  <mergeCells count="11">
    <mergeCell ref="A9:F9"/>
    <mergeCell ref="A8:F8"/>
    <mergeCell ref="A7:F7"/>
    <mergeCell ref="A6:F6"/>
    <mergeCell ref="A14:D14"/>
    <mergeCell ref="E14:F14"/>
    <mergeCell ref="A11:F11"/>
    <mergeCell ref="A10:F10"/>
    <mergeCell ref="A12:F12"/>
    <mergeCell ref="A13:D13"/>
    <mergeCell ref="E13:F13"/>
  </mergeCells>
  <phoneticPr fontId="5" type="noConversion"/>
  <printOptions horizontalCentered="1"/>
  <pageMargins left="0.39370078740157483" right="0.39370078740157483" top="0.39370078740157483" bottom="0.39370078740157483" header="0.31496062992125984" footer="0.31496062992125984"/>
  <pageSetup paperSize="9" scale="67" orientation="portrait" r:id="rId1"/>
  <ignoredErrors>
    <ignoredError sqref="A16 A18"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6"/>
  <sheetViews>
    <sheetView showGridLines="0" view="pageBreakPreview" topLeftCell="A4" zoomScale="90" zoomScaleNormal="100" zoomScaleSheetLayoutView="90" workbookViewId="0">
      <selection activeCell="G28" sqref="G28"/>
    </sheetView>
  </sheetViews>
  <sheetFormatPr defaultRowHeight="15" x14ac:dyDescent="0.25"/>
  <cols>
    <col min="1" max="1" width="3.28515625" bestFit="1" customWidth="1"/>
    <col min="3" max="3" width="15.28515625" customWidth="1"/>
    <col min="4" max="4" width="11" customWidth="1"/>
    <col min="5" max="5" width="10.7109375" customWidth="1"/>
    <col min="6" max="6" width="11.42578125" customWidth="1"/>
    <col min="7" max="7" width="26.5703125" customWidth="1"/>
  </cols>
  <sheetData>
    <row r="1" spans="1:12" ht="15.75" thickBot="1" x14ac:dyDescent="0.3"/>
    <row r="2" spans="1:12" ht="29.25" thickBot="1" x14ac:dyDescent="0.3">
      <c r="A2" s="227" t="s">
        <v>150</v>
      </c>
      <c r="B2" s="228"/>
      <c r="C2" s="228"/>
      <c r="D2" s="228"/>
      <c r="E2" s="228"/>
      <c r="F2" s="228"/>
      <c r="G2" s="228"/>
      <c r="H2" s="228"/>
      <c r="I2" s="228"/>
      <c r="J2" s="228"/>
      <c r="K2" s="228"/>
      <c r="L2" s="229"/>
    </row>
    <row r="3" spans="1:12" ht="15.75" thickBot="1" x14ac:dyDescent="0.3"/>
    <row r="4" spans="1:12" ht="21.75" thickBot="1" x14ac:dyDescent="0.4">
      <c r="A4" s="230" t="s">
        <v>205</v>
      </c>
      <c r="B4" s="231"/>
      <c r="C4" s="231"/>
      <c r="D4" s="231"/>
      <c r="E4" s="231"/>
      <c r="F4" s="231"/>
      <c r="G4" s="231"/>
      <c r="H4" s="231"/>
      <c r="I4" s="231"/>
      <c r="J4" s="231"/>
      <c r="K4" s="231"/>
      <c r="L4" s="232"/>
    </row>
    <row r="5" spans="1:12" ht="27.75" customHeight="1" x14ac:dyDescent="0.25">
      <c r="A5" s="233" t="s">
        <v>191</v>
      </c>
      <c r="B5" s="234"/>
      <c r="C5" s="234"/>
      <c r="D5" s="234"/>
      <c r="E5" s="234"/>
      <c r="F5" s="234"/>
      <c r="G5" s="234"/>
      <c r="H5" s="234"/>
      <c r="I5" s="234"/>
      <c r="J5" s="234"/>
      <c r="K5" s="234"/>
      <c r="L5" s="235"/>
    </row>
    <row r="6" spans="1:12" ht="74.25" customHeight="1" x14ac:dyDescent="0.25">
      <c r="A6" s="223" t="s">
        <v>192</v>
      </c>
      <c r="B6" s="224"/>
      <c r="C6" s="224"/>
      <c r="D6" s="224"/>
      <c r="E6" s="224"/>
      <c r="F6" s="224"/>
      <c r="G6" s="224"/>
      <c r="H6" s="225" t="s">
        <v>151</v>
      </c>
      <c r="I6" s="224"/>
      <c r="J6" s="224"/>
      <c r="K6" s="224"/>
      <c r="L6" s="226"/>
    </row>
    <row r="7" spans="1:12" ht="27" customHeight="1" x14ac:dyDescent="0.25">
      <c r="A7" s="223" t="s">
        <v>193</v>
      </c>
      <c r="B7" s="224"/>
      <c r="C7" s="224"/>
      <c r="D7" s="224"/>
      <c r="E7" s="224"/>
      <c r="F7" s="224"/>
      <c r="G7" s="224"/>
      <c r="H7" s="225" t="s">
        <v>194</v>
      </c>
      <c r="I7" s="224"/>
      <c r="J7" s="224"/>
      <c r="K7" s="224"/>
      <c r="L7" s="226"/>
    </row>
    <row r="8" spans="1:12" ht="14.25" customHeight="1" x14ac:dyDescent="0.25">
      <c r="A8" s="198" t="s">
        <v>152</v>
      </c>
      <c r="B8" s="199"/>
      <c r="C8" s="200"/>
      <c r="D8" s="204" t="s">
        <v>153</v>
      </c>
      <c r="E8" s="205"/>
      <c r="F8" s="206"/>
      <c r="G8" s="207" t="s">
        <v>154</v>
      </c>
      <c r="H8" s="200"/>
      <c r="I8" s="207" t="s">
        <v>155</v>
      </c>
      <c r="J8" s="199"/>
      <c r="K8" s="199"/>
      <c r="L8" s="209"/>
    </row>
    <row r="9" spans="1:12" ht="15.75" thickBot="1" x14ac:dyDescent="0.3">
      <c r="A9" s="201"/>
      <c r="B9" s="202"/>
      <c r="C9" s="203"/>
      <c r="D9" s="142" t="s">
        <v>156</v>
      </c>
      <c r="E9" s="142" t="s">
        <v>157</v>
      </c>
      <c r="F9" s="142" t="s">
        <v>158</v>
      </c>
      <c r="G9" s="208"/>
      <c r="H9" s="203"/>
      <c r="I9" s="210"/>
      <c r="J9" s="211"/>
      <c r="K9" s="211"/>
      <c r="L9" s="212"/>
    </row>
    <row r="10" spans="1:12" ht="19.149999999999999" customHeight="1" x14ac:dyDescent="0.25">
      <c r="A10" s="143">
        <v>1</v>
      </c>
      <c r="B10" s="186" t="s">
        <v>159</v>
      </c>
      <c r="C10" s="187"/>
      <c r="D10" s="144">
        <v>8.0000000000000002E-3</v>
      </c>
      <c r="E10" s="144">
        <v>8.0000000000000002E-3</v>
      </c>
      <c r="F10" s="144">
        <v>0.01</v>
      </c>
      <c r="G10" s="145" t="s">
        <v>159</v>
      </c>
      <c r="H10" s="146"/>
      <c r="I10" s="213" t="s">
        <v>190</v>
      </c>
      <c r="J10" s="214"/>
      <c r="K10" s="214"/>
      <c r="L10" s="215"/>
    </row>
    <row r="11" spans="1:12" ht="17.45" customHeight="1" x14ac:dyDescent="0.25">
      <c r="A11" s="143">
        <v>2</v>
      </c>
      <c r="B11" s="186" t="s">
        <v>160</v>
      </c>
      <c r="C11" s="187"/>
      <c r="D11" s="144">
        <v>9.7000000000000003E-3</v>
      </c>
      <c r="E11" s="144">
        <v>1.2699999999999999E-2</v>
      </c>
      <c r="F11" s="144">
        <v>1.2699999999999999E-2</v>
      </c>
      <c r="G11" s="145" t="s">
        <v>160</v>
      </c>
      <c r="H11" s="146"/>
      <c r="I11" s="216"/>
      <c r="J11" s="217"/>
      <c r="K11" s="217"/>
      <c r="L11" s="218"/>
    </row>
    <row r="12" spans="1:12" ht="20.100000000000001" customHeight="1" x14ac:dyDescent="0.25">
      <c r="A12" s="143">
        <v>3</v>
      </c>
      <c r="B12" s="186" t="s">
        <v>161</v>
      </c>
      <c r="C12" s="187"/>
      <c r="D12" s="144">
        <v>5.8999999999999999E-3</v>
      </c>
      <c r="E12" s="144">
        <v>1.23E-2</v>
      </c>
      <c r="F12" s="144">
        <v>1.3899999999999999E-2</v>
      </c>
      <c r="G12" s="145" t="s">
        <v>161</v>
      </c>
      <c r="H12" s="146"/>
      <c r="I12" s="216"/>
      <c r="J12" s="217"/>
      <c r="K12" s="217"/>
      <c r="L12" s="218"/>
    </row>
    <row r="13" spans="1:12" ht="17.100000000000001" customHeight="1" x14ac:dyDescent="0.25">
      <c r="A13" s="143">
        <v>4</v>
      </c>
      <c r="B13" s="186" t="s">
        <v>162</v>
      </c>
      <c r="C13" s="187"/>
      <c r="D13" s="144">
        <v>0.03</v>
      </c>
      <c r="E13" s="144">
        <v>0.04</v>
      </c>
      <c r="F13" s="147">
        <v>5.5E-2</v>
      </c>
      <c r="G13" s="145" t="s">
        <v>162</v>
      </c>
      <c r="H13" s="146"/>
      <c r="I13" s="216"/>
      <c r="J13" s="217"/>
      <c r="K13" s="217"/>
      <c r="L13" s="218"/>
    </row>
    <row r="14" spans="1:12" ht="16.7" customHeight="1" x14ac:dyDescent="0.25">
      <c r="A14" s="143">
        <v>5</v>
      </c>
      <c r="B14" s="186" t="s">
        <v>163</v>
      </c>
      <c r="C14" s="187"/>
      <c r="D14" s="144">
        <v>6.1600000000000002E-2</v>
      </c>
      <c r="E14" s="144">
        <v>7.3999999999999996E-2</v>
      </c>
      <c r="F14" s="144">
        <v>8.9599999999999999E-2</v>
      </c>
      <c r="G14" s="145" t="s">
        <v>163</v>
      </c>
      <c r="H14" s="146"/>
      <c r="I14" s="216"/>
      <c r="J14" s="217"/>
      <c r="K14" s="217"/>
      <c r="L14" s="218"/>
    </row>
    <row r="15" spans="1:12" ht="17.100000000000001" customHeight="1" x14ac:dyDescent="0.25">
      <c r="A15" s="143">
        <v>6</v>
      </c>
      <c r="B15" s="186" t="s">
        <v>164</v>
      </c>
      <c r="C15" s="187"/>
      <c r="D15" s="188"/>
      <c r="E15" s="189"/>
      <c r="F15" s="190"/>
      <c r="G15" s="145" t="s">
        <v>165</v>
      </c>
      <c r="H15" s="146">
        <f>SUM(H16:H19)</f>
        <v>0</v>
      </c>
      <c r="I15" s="216"/>
      <c r="J15" s="217"/>
      <c r="K15" s="217"/>
      <c r="L15" s="218"/>
    </row>
    <row r="16" spans="1:12" ht="29.25" customHeight="1" x14ac:dyDescent="0.25">
      <c r="A16" s="143" t="s">
        <v>166</v>
      </c>
      <c r="B16" s="186" t="s">
        <v>1</v>
      </c>
      <c r="C16" s="187"/>
      <c r="D16" s="222" t="s">
        <v>167</v>
      </c>
      <c r="E16" s="189"/>
      <c r="F16" s="190"/>
      <c r="G16" s="145" t="s">
        <v>1</v>
      </c>
      <c r="H16" s="146"/>
      <c r="I16" s="216"/>
      <c r="J16" s="217"/>
      <c r="K16" s="217"/>
      <c r="L16" s="218"/>
    </row>
    <row r="17" spans="1:12" ht="31.5" customHeight="1" x14ac:dyDescent="0.25">
      <c r="A17" s="143" t="s">
        <v>168</v>
      </c>
      <c r="B17" s="186" t="s">
        <v>2</v>
      </c>
      <c r="C17" s="187"/>
      <c r="D17" s="222" t="s">
        <v>169</v>
      </c>
      <c r="E17" s="189"/>
      <c r="F17" s="190"/>
      <c r="G17" s="145" t="s">
        <v>2</v>
      </c>
      <c r="H17" s="146"/>
      <c r="I17" s="216"/>
      <c r="J17" s="217"/>
      <c r="K17" s="217"/>
      <c r="L17" s="218"/>
    </row>
    <row r="18" spans="1:12" ht="16.7" customHeight="1" x14ac:dyDescent="0.25">
      <c r="A18" s="143" t="s">
        <v>170</v>
      </c>
      <c r="B18" s="186" t="s">
        <v>137</v>
      </c>
      <c r="C18" s="187"/>
      <c r="D18" s="188" t="s">
        <v>171</v>
      </c>
      <c r="E18" s="189"/>
      <c r="F18" s="190"/>
      <c r="G18" s="145" t="s">
        <v>137</v>
      </c>
      <c r="H18" s="146"/>
      <c r="I18" s="216"/>
      <c r="J18" s="217"/>
      <c r="K18" s="217"/>
      <c r="L18" s="218"/>
    </row>
    <row r="19" spans="1:12" ht="15.75" thickBot="1" x14ac:dyDescent="0.3">
      <c r="A19" s="148" t="s">
        <v>172</v>
      </c>
      <c r="B19" s="191" t="s">
        <v>173</v>
      </c>
      <c r="C19" s="192"/>
      <c r="D19" s="193" t="s">
        <v>174</v>
      </c>
      <c r="E19" s="194"/>
      <c r="F19" s="195"/>
      <c r="G19" s="149" t="s">
        <v>173</v>
      </c>
      <c r="H19" s="150">
        <v>0</v>
      </c>
      <c r="I19" s="216"/>
      <c r="J19" s="217"/>
      <c r="K19" s="217"/>
      <c r="L19" s="218"/>
    </row>
    <row r="20" spans="1:12" ht="19.5" customHeight="1" thickBot="1" x14ac:dyDescent="0.3">
      <c r="A20" s="196" t="s">
        <v>15</v>
      </c>
      <c r="B20" s="197"/>
      <c r="C20" s="197"/>
      <c r="D20" s="197"/>
      <c r="E20" s="197"/>
      <c r="F20" s="197"/>
      <c r="G20" s="197"/>
      <c r="H20" s="151">
        <f>((1+H13+H11+H10)*(1+H12)*(1+H14))/(1-H15)-1</f>
        <v>0</v>
      </c>
      <c r="I20" s="219"/>
      <c r="J20" s="220"/>
      <c r="K20" s="220"/>
      <c r="L20" s="221"/>
    </row>
    <row r="21" spans="1:12" ht="15.75" thickBot="1" x14ac:dyDescent="0.3"/>
    <row r="22" spans="1:12" ht="15.95" customHeight="1" x14ac:dyDescent="0.25">
      <c r="A22" s="178" t="s">
        <v>175</v>
      </c>
      <c r="B22" s="179"/>
      <c r="C22" s="179"/>
      <c r="D22" s="179"/>
      <c r="E22" s="179"/>
      <c r="F22" s="179"/>
      <c r="G22" s="179"/>
      <c r="H22" s="179"/>
      <c r="I22" s="179"/>
      <c r="J22" s="179"/>
      <c r="K22" s="179"/>
      <c r="L22" s="180"/>
    </row>
    <row r="23" spans="1:12" ht="15.95" customHeight="1" x14ac:dyDescent="0.25">
      <c r="A23" s="184" t="s">
        <v>138</v>
      </c>
      <c r="B23" s="185"/>
      <c r="C23" s="185"/>
      <c r="D23" s="185"/>
      <c r="E23" s="185"/>
      <c r="F23" s="185"/>
      <c r="G23" s="185"/>
      <c r="H23" s="185"/>
      <c r="I23" s="137"/>
      <c r="J23" s="137"/>
      <c r="K23" s="137"/>
      <c r="L23" s="154"/>
    </row>
    <row r="24" spans="1:12" ht="15.95" customHeight="1" x14ac:dyDescent="0.25">
      <c r="A24" s="185" t="s">
        <v>177</v>
      </c>
      <c r="B24" s="185"/>
      <c r="C24" s="185"/>
      <c r="D24" s="185"/>
      <c r="E24" s="185"/>
      <c r="F24" s="185"/>
      <c r="G24" s="185"/>
      <c r="H24" s="185"/>
      <c r="I24" s="137"/>
      <c r="J24" s="137"/>
      <c r="K24" s="137"/>
      <c r="L24" s="154"/>
    </row>
    <row r="25" spans="1:12" s="137" customFormat="1" ht="11.25" x14ac:dyDescent="0.2">
      <c r="A25" s="152" t="s">
        <v>139</v>
      </c>
      <c r="C25" s="153"/>
      <c r="L25" s="154"/>
    </row>
    <row r="26" spans="1:12" s="137" customFormat="1" ht="11.25" x14ac:dyDescent="0.2">
      <c r="A26" s="152" t="s">
        <v>140</v>
      </c>
      <c r="C26" s="153"/>
      <c r="L26" s="154"/>
    </row>
    <row r="27" spans="1:12" s="137" customFormat="1" ht="11.25" x14ac:dyDescent="0.2">
      <c r="A27" s="152" t="s">
        <v>141</v>
      </c>
      <c r="C27" s="153"/>
      <c r="L27" s="154"/>
    </row>
    <row r="28" spans="1:12" s="137" customFormat="1" ht="11.25" x14ac:dyDescent="0.2">
      <c r="A28" s="152" t="s">
        <v>142</v>
      </c>
      <c r="C28" s="153"/>
      <c r="L28" s="154"/>
    </row>
    <row r="29" spans="1:12" s="137" customFormat="1" ht="11.25" x14ac:dyDescent="0.2">
      <c r="A29" s="152" t="s">
        <v>143</v>
      </c>
      <c r="C29" s="153"/>
      <c r="L29" s="154"/>
    </row>
    <row r="30" spans="1:12" s="137" customFormat="1" ht="11.25" x14ac:dyDescent="0.2">
      <c r="A30" s="152" t="s">
        <v>144</v>
      </c>
      <c r="C30" s="153"/>
      <c r="L30" s="154"/>
    </row>
    <row r="31" spans="1:12" s="137" customFormat="1" ht="11.25" x14ac:dyDescent="0.2">
      <c r="A31" s="152" t="s">
        <v>176</v>
      </c>
      <c r="C31" s="153"/>
      <c r="L31" s="154"/>
    </row>
    <row r="32" spans="1:12" s="137" customFormat="1" ht="11.25" x14ac:dyDescent="0.2">
      <c r="A32" s="152"/>
      <c r="C32" s="153"/>
      <c r="L32" s="154"/>
    </row>
    <row r="33" spans="1:12" s="137" customFormat="1" ht="11.25" x14ac:dyDescent="0.2">
      <c r="A33" s="152" t="s">
        <v>145</v>
      </c>
      <c r="B33" s="155"/>
      <c r="L33" s="154"/>
    </row>
    <row r="34" spans="1:12" s="137" customFormat="1" ht="12" thickBot="1" x14ac:dyDescent="0.25">
      <c r="A34" s="156" t="s">
        <v>146</v>
      </c>
      <c r="B34" s="157"/>
      <c r="C34" s="158"/>
      <c r="D34" s="157"/>
      <c r="E34" s="157"/>
      <c r="F34" s="157"/>
      <c r="G34" s="157"/>
      <c r="H34" s="157"/>
      <c r="I34" s="157"/>
      <c r="J34" s="157"/>
      <c r="K34" s="157"/>
      <c r="L34" s="159"/>
    </row>
    <row r="35" spans="1:12" ht="15.75" hidden="1" thickBot="1" x14ac:dyDescent="0.3">
      <c r="A35" s="181" t="s">
        <v>195</v>
      </c>
      <c r="B35" s="182"/>
      <c r="C35" s="182"/>
      <c r="D35" s="182"/>
      <c r="E35" s="182"/>
      <c r="F35" s="182"/>
      <c r="G35" s="182"/>
      <c r="H35" s="182"/>
      <c r="I35" s="182"/>
      <c r="J35" s="182"/>
      <c r="K35" s="182"/>
      <c r="L35" s="183"/>
    </row>
    <row r="36" spans="1:12" x14ac:dyDescent="0.25">
      <c r="A36" s="137" t="s">
        <v>196</v>
      </c>
    </row>
  </sheetData>
  <mergeCells count="32">
    <mergeCell ref="A7:G7"/>
    <mergeCell ref="H7:L7"/>
    <mergeCell ref="A2:L2"/>
    <mergeCell ref="A4:L4"/>
    <mergeCell ref="A5:L5"/>
    <mergeCell ref="A6:G6"/>
    <mergeCell ref="H6:L6"/>
    <mergeCell ref="A8:C9"/>
    <mergeCell ref="D8:F8"/>
    <mergeCell ref="G8:H9"/>
    <mergeCell ref="I8:L9"/>
    <mergeCell ref="B10:C10"/>
    <mergeCell ref="I10:L20"/>
    <mergeCell ref="B11:C11"/>
    <mergeCell ref="B12:C12"/>
    <mergeCell ref="B13:C13"/>
    <mergeCell ref="B14:C14"/>
    <mergeCell ref="B15:C15"/>
    <mergeCell ref="D15:F15"/>
    <mergeCell ref="B16:C16"/>
    <mergeCell ref="D16:F16"/>
    <mergeCell ref="B17:C17"/>
    <mergeCell ref="D17:F17"/>
    <mergeCell ref="A22:L22"/>
    <mergeCell ref="A35:L35"/>
    <mergeCell ref="A23:H23"/>
    <mergeCell ref="A24:H24"/>
    <mergeCell ref="B18:C18"/>
    <mergeCell ref="D18:F18"/>
    <mergeCell ref="B19:C19"/>
    <mergeCell ref="D19:F19"/>
    <mergeCell ref="A20:G20"/>
  </mergeCells>
  <pageMargins left="0.511811024" right="0.511811024" top="0.78740157499999996" bottom="0.78740157499999996" header="0.31496062000000002" footer="0.31496062000000002"/>
  <pageSetup paperSize="9" scale="6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6:O25"/>
  <sheetViews>
    <sheetView tabSelected="1" view="pageBreakPreview" topLeftCell="A10" zoomScaleNormal="100" zoomScaleSheetLayoutView="100" workbookViewId="0">
      <selection activeCell="D18" sqref="D18"/>
    </sheetView>
  </sheetViews>
  <sheetFormatPr defaultColWidth="9.140625" defaultRowHeight="15.75" x14ac:dyDescent="0.25"/>
  <cols>
    <col min="1" max="1" width="9.140625" style="2"/>
    <col min="2" max="2" width="75.5703125" style="2" customWidth="1"/>
    <col min="3" max="3" width="7.42578125" style="2" bestFit="1" customWidth="1"/>
    <col min="4" max="4" width="14.85546875" style="2" customWidth="1"/>
    <col min="5" max="5" width="15.5703125" style="2" bestFit="1" customWidth="1"/>
    <col min="6" max="6" width="17" style="2" bestFit="1" customWidth="1"/>
    <col min="7" max="7" width="9.140625" style="2"/>
    <col min="8" max="8" width="10.140625" style="9" bestFit="1" customWidth="1"/>
    <col min="9" max="9" width="10.140625" style="2" bestFit="1" customWidth="1"/>
    <col min="10" max="10" width="10.140625" style="2" customWidth="1"/>
    <col min="11" max="12" width="10.140625" style="2" bestFit="1" customWidth="1"/>
    <col min="13" max="13" width="10.140625" style="2" customWidth="1"/>
    <col min="14" max="14" width="9.140625" style="2"/>
    <col min="15" max="15" width="9.140625" style="83"/>
    <col min="16" max="16384" width="9.140625" style="2"/>
  </cols>
  <sheetData>
    <row r="6" spans="1:15" ht="15.75" customHeight="1" x14ac:dyDescent="0.25">
      <c r="A6" s="172" t="s">
        <v>3</v>
      </c>
      <c r="B6" s="172"/>
      <c r="C6" s="172"/>
      <c r="D6" s="172"/>
      <c r="E6" s="172"/>
      <c r="F6" s="172"/>
      <c r="G6" s="172"/>
      <c r="H6" s="172"/>
      <c r="I6" s="172"/>
      <c r="J6" s="172"/>
      <c r="K6" s="172"/>
      <c r="L6" s="172"/>
      <c r="M6" s="172"/>
    </row>
    <row r="7" spans="1:15" ht="15.75" customHeight="1" x14ac:dyDescent="0.25">
      <c r="A7" s="172" t="s">
        <v>4</v>
      </c>
      <c r="B7" s="172"/>
      <c r="C7" s="172"/>
      <c r="D7" s="172"/>
      <c r="E7" s="172"/>
      <c r="F7" s="172"/>
      <c r="G7" s="172"/>
      <c r="H7" s="172"/>
      <c r="I7" s="172"/>
      <c r="J7" s="172"/>
      <c r="K7" s="172"/>
      <c r="L7" s="172"/>
      <c r="M7" s="172"/>
    </row>
    <row r="8" spans="1:15" ht="15.75" customHeight="1" x14ac:dyDescent="0.25">
      <c r="A8" s="172" t="s">
        <v>185</v>
      </c>
      <c r="B8" s="172"/>
      <c r="C8" s="172"/>
      <c r="D8" s="172"/>
      <c r="E8" s="172"/>
      <c r="F8" s="172"/>
      <c r="G8" s="172"/>
      <c r="H8" s="172"/>
      <c r="I8" s="172"/>
      <c r="J8" s="172"/>
      <c r="K8" s="172"/>
      <c r="L8" s="172"/>
      <c r="M8" s="172"/>
    </row>
    <row r="9" spans="1:15" x14ac:dyDescent="0.25">
      <c r="A9" s="172"/>
      <c r="B9" s="172"/>
      <c r="C9" s="172"/>
      <c r="D9" s="172"/>
      <c r="E9" s="172"/>
      <c r="F9" s="172"/>
      <c r="G9" s="172"/>
      <c r="H9" s="172"/>
      <c r="I9" s="172"/>
      <c r="J9" s="172"/>
      <c r="K9" s="172"/>
      <c r="L9" s="172"/>
      <c r="M9" s="172"/>
    </row>
    <row r="10" spans="1:15" ht="15.75" customHeight="1" x14ac:dyDescent="0.25">
      <c r="A10" s="175" t="s">
        <v>22</v>
      </c>
      <c r="B10" s="175"/>
      <c r="C10" s="175"/>
      <c r="D10" s="175"/>
      <c r="E10" s="175"/>
      <c r="F10" s="175"/>
      <c r="G10" s="175"/>
      <c r="H10" s="175"/>
      <c r="I10" s="175"/>
      <c r="J10" s="175"/>
      <c r="K10" s="175"/>
      <c r="L10" s="175"/>
      <c r="M10" s="175"/>
    </row>
    <row r="11" spans="1:15" ht="15.75" customHeight="1" x14ac:dyDescent="0.25">
      <c r="A11" s="175" t="s">
        <v>21</v>
      </c>
      <c r="B11" s="175"/>
      <c r="C11" s="175"/>
      <c r="D11" s="175"/>
      <c r="E11" s="175"/>
      <c r="F11" s="175"/>
      <c r="G11" s="175"/>
      <c r="H11" s="175"/>
      <c r="I11" s="175"/>
      <c r="J11" s="175"/>
      <c r="K11" s="175"/>
      <c r="L11" s="175"/>
      <c r="M11" s="175"/>
    </row>
    <row r="12" spans="1:15" x14ac:dyDescent="0.25">
      <c r="A12" s="172"/>
      <c r="B12" s="172"/>
      <c r="C12" s="172"/>
      <c r="D12" s="172"/>
      <c r="E12" s="172"/>
      <c r="F12" s="172"/>
      <c r="H12" s="2"/>
    </row>
    <row r="13" spans="1:15" ht="69.75" customHeight="1" x14ac:dyDescent="0.25">
      <c r="A13" s="176" t="s">
        <v>197</v>
      </c>
      <c r="B13" s="176"/>
      <c r="C13" s="176"/>
      <c r="D13" s="176"/>
      <c r="E13" s="239" t="s">
        <v>198</v>
      </c>
      <c r="F13" s="240"/>
      <c r="G13" s="236" t="s">
        <v>20</v>
      </c>
      <c r="H13" s="245" t="s">
        <v>21</v>
      </c>
      <c r="I13" s="246"/>
      <c r="J13" s="246"/>
      <c r="K13" s="246"/>
      <c r="L13" s="246"/>
      <c r="M13" s="246"/>
    </row>
    <row r="14" spans="1:15" ht="20.25" customHeight="1" x14ac:dyDescent="0.25">
      <c r="A14" s="173" t="s">
        <v>10</v>
      </c>
      <c r="B14" s="173"/>
      <c r="C14" s="173"/>
      <c r="D14" s="173"/>
      <c r="E14" s="241" t="s">
        <v>184</v>
      </c>
      <c r="F14" s="242"/>
      <c r="G14" s="237"/>
      <c r="H14" s="247"/>
      <c r="I14" s="248"/>
      <c r="J14" s="248"/>
      <c r="K14" s="248"/>
      <c r="L14" s="248"/>
      <c r="M14" s="248"/>
    </row>
    <row r="15" spans="1:15" s="9" customFormat="1" ht="47.25" x14ac:dyDescent="0.25">
      <c r="A15" s="10" t="s">
        <v>0</v>
      </c>
      <c r="B15" s="7" t="s">
        <v>5</v>
      </c>
      <c r="C15" s="7" t="s">
        <v>11</v>
      </c>
      <c r="D15" s="8" t="s">
        <v>136</v>
      </c>
      <c r="E15" s="8" t="s">
        <v>147</v>
      </c>
      <c r="F15" s="8" t="s">
        <v>149</v>
      </c>
      <c r="G15" s="238"/>
      <c r="H15" s="243">
        <v>30</v>
      </c>
      <c r="I15" s="244"/>
      <c r="J15" s="243">
        <v>60</v>
      </c>
      <c r="K15" s="244"/>
      <c r="L15" s="243">
        <v>90</v>
      </c>
      <c r="M15" s="244"/>
      <c r="O15" s="84"/>
    </row>
    <row r="16" spans="1:15" x14ac:dyDescent="0.25">
      <c r="A16" s="10" t="s">
        <v>6</v>
      </c>
      <c r="B16" s="3" t="str">
        <f>'Planilha Orçamentária'!B16</f>
        <v>ETAPA 01</v>
      </c>
      <c r="C16" s="70" t="s">
        <v>8</v>
      </c>
      <c r="D16" s="140">
        <f>'Planilha Orçamentária'!D16</f>
        <v>0.2</v>
      </c>
      <c r="E16" s="31">
        <f>'Planilha Orçamentária'!E16</f>
        <v>0</v>
      </c>
      <c r="F16" s="31">
        <f>D16*E16</f>
        <v>0</v>
      </c>
      <c r="G16" s="19">
        <v>30</v>
      </c>
      <c r="H16" s="249">
        <f>$F16</f>
        <v>0</v>
      </c>
      <c r="I16" s="250"/>
      <c r="J16" s="6"/>
      <c r="K16" s="6"/>
      <c r="L16" s="6"/>
      <c r="M16" s="6"/>
    </row>
    <row r="17" spans="1:13" ht="31.5" x14ac:dyDescent="0.25">
      <c r="A17" s="10"/>
      <c r="B17" s="1" t="str">
        <f>'Planilha Orçamentária'!B17</f>
        <v>Estudos Preliminares (EP), Modelagem da Arquitetura, Projeto de Demolição e Relatório de Premissas das demais especialidades e Engenharias.</v>
      </c>
      <c r="C17" s="4"/>
      <c r="D17" s="141"/>
      <c r="E17" s="138"/>
      <c r="F17" s="138"/>
      <c r="G17" s="139"/>
      <c r="H17" s="138"/>
      <c r="I17" s="138"/>
      <c r="J17" s="138"/>
      <c r="K17" s="138"/>
      <c r="L17" s="138"/>
      <c r="M17" s="138"/>
    </row>
    <row r="18" spans="1:13" x14ac:dyDescent="0.25">
      <c r="A18" s="10" t="s">
        <v>12</v>
      </c>
      <c r="B18" s="3" t="str">
        <f>'Planilha Orçamentária'!B18</f>
        <v>ETAPA 02</v>
      </c>
      <c r="C18" s="70" t="s">
        <v>8</v>
      </c>
      <c r="D18" s="140">
        <f>'Planilha Orçamentária'!D18</f>
        <v>0.4</v>
      </c>
      <c r="E18" s="31">
        <f>'Planilha Orçamentária'!E18</f>
        <v>0</v>
      </c>
      <c r="F18" s="31">
        <f>D18*E18</f>
        <v>0</v>
      </c>
      <c r="G18" s="19">
        <v>30</v>
      </c>
      <c r="H18" s="138"/>
      <c r="I18" s="138"/>
      <c r="J18" s="249">
        <f>$F18</f>
        <v>0</v>
      </c>
      <c r="K18" s="250"/>
      <c r="L18" s="6"/>
      <c r="M18" s="6"/>
    </row>
    <row r="19" spans="1:13" ht="63" x14ac:dyDescent="0.25">
      <c r="A19" s="10"/>
      <c r="B19" s="1" t="str">
        <f>'Planilha Orçamentária'!B19</f>
        <v>Projeto Legal;  Confeccção do Projeto Básico e do Projeto Executivo: Modelagem Geral de todas as Especialidades, com sua finalização; Relatórios de Compatibilizações, quadros, listas e demais documentações das especialidades. Estudos complementares.</v>
      </c>
      <c r="C19" s="4"/>
      <c r="D19" s="141"/>
      <c r="E19" s="138"/>
      <c r="F19" s="138"/>
      <c r="G19" s="139"/>
      <c r="H19" s="138"/>
      <c r="I19" s="138"/>
      <c r="J19" s="138"/>
      <c r="K19" s="138"/>
      <c r="L19" s="138"/>
      <c r="M19" s="138"/>
    </row>
    <row r="20" spans="1:13" x14ac:dyDescent="0.25">
      <c r="A20" s="10" t="s">
        <v>135</v>
      </c>
      <c r="B20" s="3" t="str">
        <f>'Planilha Orçamentária'!B20</f>
        <v>ETAPA 03</v>
      </c>
      <c r="C20" s="4" t="s">
        <v>8</v>
      </c>
      <c r="D20" s="140">
        <f>'Planilha Orçamentária'!D20</f>
        <v>0.4</v>
      </c>
      <c r="E20" s="31">
        <f>'Planilha Orçamentária'!E20</f>
        <v>0</v>
      </c>
      <c r="F20" s="31">
        <f>D20*E20</f>
        <v>0</v>
      </c>
      <c r="G20" s="19">
        <v>30</v>
      </c>
      <c r="H20" s="6"/>
      <c r="I20" s="138"/>
      <c r="J20" s="138"/>
      <c r="K20" s="138"/>
      <c r="L20" s="249">
        <f>$F$20</f>
        <v>0</v>
      </c>
      <c r="M20" s="250"/>
    </row>
    <row r="21" spans="1:13" ht="110.25" x14ac:dyDescent="0.25">
      <c r="A21" s="10"/>
      <c r="B21" s="1" t="str">
        <f>'Planilha Orçamentária'!B21</f>
        <v>Conclusão do Projeto básico e do Projeto Executivo: Maquete Eletrônica Virtual, Detalhamentos dos Projetos​; Documentação Técnica, contendo:​ Caderno de Encargos e Especificações Técnicas​, Planilha Orçamentária​, Cronograma, Curva ABC, Composições de Custos, Memorial de Quantitativos; Plotagem e entrega das pranchas; Compilação de arquivos em BIM contendo todas as famílias e modelo; Aprovação dos Projetos nos órgãos competentes - Prefeitura, Bombeiros, Concessionárias de Água/Esgoto e Energia, sem prejuízo de outros.</v>
      </c>
      <c r="C21" s="4"/>
      <c r="D21" s="141"/>
      <c r="E21" s="138"/>
      <c r="F21" s="138"/>
      <c r="G21" s="139"/>
      <c r="H21" s="138"/>
      <c r="I21" s="138"/>
      <c r="J21" s="138"/>
      <c r="K21" s="138"/>
      <c r="L21" s="138"/>
      <c r="M21" s="138"/>
    </row>
    <row r="22" spans="1:13" ht="16.5" thickBot="1" x14ac:dyDescent="0.3">
      <c r="A22" s="78"/>
      <c r="B22" s="79"/>
      <c r="C22" s="78"/>
      <c r="D22" s="80"/>
      <c r="E22" s="81"/>
      <c r="F22" s="32"/>
      <c r="G22" s="25"/>
      <c r="H22" s="24"/>
      <c r="I22" s="24"/>
      <c r="J22" s="24"/>
      <c r="K22" s="24"/>
      <c r="L22" s="24"/>
      <c r="M22" s="24"/>
    </row>
    <row r="23" spans="1:13" x14ac:dyDescent="0.25">
      <c r="A23" s="74"/>
      <c r="B23" s="75" t="s">
        <v>14</v>
      </c>
      <c r="C23" s="74"/>
      <c r="D23" s="76"/>
      <c r="E23" s="77"/>
      <c r="F23" s="73">
        <f>SUM(F16:F21)</f>
        <v>0</v>
      </c>
      <c r="G23" s="20"/>
      <c r="H23" s="165">
        <f>SUM(H16:H21)</f>
        <v>0</v>
      </c>
      <c r="I23" s="167"/>
      <c r="J23" s="165">
        <f>SUM(J16:J21)</f>
        <v>0</v>
      </c>
      <c r="K23" s="166"/>
      <c r="L23" s="165">
        <f>SUM(L16:L21)</f>
        <v>0</v>
      </c>
      <c r="M23" s="166"/>
    </row>
    <row r="24" spans="1:13" x14ac:dyDescent="0.25">
      <c r="A24" s="21"/>
      <c r="B24" s="22" t="s">
        <v>15</v>
      </c>
      <c r="C24" s="21" t="s">
        <v>13</v>
      </c>
      <c r="D24" s="82">
        <f>'Planilha Orçamentária'!D23</f>
        <v>0</v>
      </c>
      <c r="E24" s="23"/>
      <c r="F24" s="24">
        <f>F23*D24</f>
        <v>0</v>
      </c>
      <c r="G24" s="20"/>
      <c r="H24" s="165">
        <f>H23*$D24</f>
        <v>0</v>
      </c>
      <c r="I24" s="167"/>
      <c r="J24" s="165">
        <f t="shared" ref="J24:L24" si="0">J23*$D24</f>
        <v>0</v>
      </c>
      <c r="K24" s="166"/>
      <c r="L24" s="165">
        <f t="shared" si="0"/>
        <v>0</v>
      </c>
      <c r="M24" s="166"/>
    </row>
    <row r="25" spans="1:13" ht="16.5" thickBot="1" x14ac:dyDescent="0.3">
      <c r="A25" s="26"/>
      <c r="B25" s="27" t="s">
        <v>16</v>
      </c>
      <c r="C25" s="26"/>
      <c r="D25" s="28"/>
      <c r="E25" s="29"/>
      <c r="F25" s="30">
        <f>SUM(F23:F24)</f>
        <v>0</v>
      </c>
      <c r="G25" s="20"/>
      <c r="H25" s="170">
        <f>SUM(H23:H24)</f>
        <v>0</v>
      </c>
      <c r="I25" s="171"/>
      <c r="J25" s="168">
        <f t="shared" ref="J25:L25" si="1">SUM(J23:J24)</f>
        <v>0</v>
      </c>
      <c r="K25" s="169"/>
      <c r="L25" s="168">
        <f t="shared" si="1"/>
        <v>0</v>
      </c>
      <c r="M25" s="169"/>
    </row>
  </sheetData>
  <mergeCells count="19">
    <mergeCell ref="J15:K15"/>
    <mergeCell ref="L15:M15"/>
    <mergeCell ref="H13:M14"/>
    <mergeCell ref="J18:K18"/>
    <mergeCell ref="L20:M20"/>
    <mergeCell ref="H16:I16"/>
    <mergeCell ref="H15:I15"/>
    <mergeCell ref="A11:M11"/>
    <mergeCell ref="A6:M6"/>
    <mergeCell ref="A7:M7"/>
    <mergeCell ref="A8:M8"/>
    <mergeCell ref="A9:M9"/>
    <mergeCell ref="A10:M10"/>
    <mergeCell ref="G13:G15"/>
    <mergeCell ref="A12:F12"/>
    <mergeCell ref="A13:D13"/>
    <mergeCell ref="E13:F13"/>
    <mergeCell ref="A14:D14"/>
    <mergeCell ref="E14:F14"/>
  </mergeCells>
  <printOptions horizontalCentered="1"/>
  <pageMargins left="0.39370078740157483" right="0.39370078740157483" top="0.39370078740157483" bottom="0.39370078740157483" header="0.31496062992125984" footer="0.31496062992125984"/>
  <pageSetup paperSize="9" scale="6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7"/>
  <sheetViews>
    <sheetView workbookViewId="0">
      <selection activeCell="A32" sqref="A32:A33"/>
    </sheetView>
  </sheetViews>
  <sheetFormatPr defaultColWidth="9.140625" defaultRowHeight="12.75" x14ac:dyDescent="0.2"/>
  <cols>
    <col min="1" max="1" width="41.42578125" style="112" customWidth="1"/>
    <col min="2" max="2" width="7.140625" style="112" customWidth="1"/>
    <col min="3" max="3" width="11.28515625" style="112" customWidth="1"/>
    <col min="4" max="4" width="12.42578125" style="112" bestFit="1" customWidth="1"/>
    <col min="5" max="9" width="11.7109375" style="112" customWidth="1"/>
    <col min="10" max="10" width="8.7109375" style="112" bestFit="1" customWidth="1"/>
    <col min="11" max="11" width="5.7109375" style="112" customWidth="1"/>
    <col min="12" max="16384" width="9.140625" style="112"/>
  </cols>
  <sheetData>
    <row r="1" spans="1:12" ht="13.5" thickBot="1" x14ac:dyDescent="0.25">
      <c r="A1" s="112" t="s">
        <v>109</v>
      </c>
    </row>
    <row r="2" spans="1:12" ht="13.5" thickBot="1" x14ac:dyDescent="0.25">
      <c r="A2" s="254" t="s">
        <v>110</v>
      </c>
      <c r="B2" s="255"/>
      <c r="C2" s="255"/>
      <c r="D2" s="256"/>
    </row>
    <row r="3" spans="1:12" x14ac:dyDescent="0.2">
      <c r="A3" s="257" t="s">
        <v>104</v>
      </c>
      <c r="B3" s="259" t="s">
        <v>105</v>
      </c>
      <c r="C3" s="261" t="s">
        <v>106</v>
      </c>
      <c r="D3" s="262"/>
      <c r="E3" s="113"/>
      <c r="F3" s="113"/>
      <c r="G3" s="113"/>
      <c r="H3" s="113"/>
      <c r="I3" s="113"/>
      <c r="J3" s="113"/>
    </row>
    <row r="4" spans="1:12" ht="13.5" thickBot="1" x14ac:dyDescent="0.25">
      <c r="A4" s="258"/>
      <c r="B4" s="260"/>
      <c r="C4" s="103" t="s">
        <v>107</v>
      </c>
      <c r="D4" s="104" t="s">
        <v>108</v>
      </c>
      <c r="E4" s="114"/>
      <c r="F4" s="114"/>
      <c r="G4" s="114"/>
      <c r="H4" s="114"/>
      <c r="I4" s="114"/>
      <c r="J4" s="114"/>
    </row>
    <row r="5" spans="1:12" x14ac:dyDescent="0.2">
      <c r="A5" s="105" t="s">
        <v>200</v>
      </c>
      <c r="B5" s="106">
        <v>1</v>
      </c>
      <c r="C5" s="110">
        <v>206.06</v>
      </c>
      <c r="D5" s="108">
        <f t="shared" ref="D5:D18" si="0">B5*C5</f>
        <v>206.06</v>
      </c>
      <c r="E5" s="115"/>
      <c r="F5" s="115"/>
      <c r="G5" s="115"/>
      <c r="H5" s="115"/>
      <c r="I5" s="115"/>
      <c r="J5" s="115"/>
    </row>
    <row r="6" spans="1:12" x14ac:dyDescent="0.2">
      <c r="A6" s="105"/>
      <c r="B6" s="109"/>
      <c r="C6" s="110"/>
      <c r="D6" s="108">
        <f t="shared" si="0"/>
        <v>0</v>
      </c>
      <c r="E6" s="115"/>
      <c r="F6" s="115"/>
      <c r="G6" s="115"/>
      <c r="H6" s="115"/>
      <c r="I6" s="115"/>
      <c r="J6" s="115"/>
    </row>
    <row r="7" spans="1:12" x14ac:dyDescent="0.2">
      <c r="A7" s="105"/>
      <c r="B7" s="109"/>
      <c r="C7" s="110"/>
      <c r="D7" s="108">
        <f t="shared" si="0"/>
        <v>0</v>
      </c>
      <c r="E7" s="115"/>
      <c r="F7" s="115"/>
      <c r="G7" s="115"/>
      <c r="H7" s="115"/>
      <c r="I7" s="115"/>
      <c r="J7" s="115"/>
      <c r="L7" s="116"/>
    </row>
    <row r="8" spans="1:12" x14ac:dyDescent="0.2">
      <c r="A8" s="105"/>
      <c r="B8" s="109"/>
      <c r="C8" s="110"/>
      <c r="D8" s="108">
        <f t="shared" si="0"/>
        <v>0</v>
      </c>
      <c r="E8" s="115"/>
      <c r="F8" s="115"/>
      <c r="G8" s="115"/>
      <c r="H8" s="115"/>
      <c r="I8" s="115"/>
      <c r="J8" s="115"/>
      <c r="L8" s="116"/>
    </row>
    <row r="9" spans="1:12" x14ac:dyDescent="0.2">
      <c r="A9" s="105"/>
      <c r="B9" s="109"/>
      <c r="C9" s="110"/>
      <c r="D9" s="108">
        <f t="shared" si="0"/>
        <v>0</v>
      </c>
      <c r="E9" s="115"/>
      <c r="F9" s="115"/>
      <c r="G9" s="115"/>
      <c r="H9" s="115"/>
      <c r="I9" s="115"/>
      <c r="J9" s="115"/>
      <c r="L9" s="116"/>
    </row>
    <row r="10" spans="1:12" x14ac:dyDescent="0.2">
      <c r="A10" s="105"/>
      <c r="B10" s="109"/>
      <c r="C10" s="110"/>
      <c r="D10" s="108">
        <f t="shared" ref="D10:D14" si="1">B10*C10</f>
        <v>0</v>
      </c>
      <c r="E10" s="115"/>
      <c r="F10" s="115"/>
      <c r="G10" s="115"/>
      <c r="H10" s="115"/>
      <c r="I10" s="115"/>
      <c r="J10" s="115"/>
      <c r="L10" s="116"/>
    </row>
    <row r="11" spans="1:12" x14ac:dyDescent="0.2">
      <c r="A11" s="105"/>
      <c r="B11" s="109"/>
      <c r="C11" s="110"/>
      <c r="D11" s="108">
        <f t="shared" si="1"/>
        <v>0</v>
      </c>
      <c r="E11" s="115"/>
      <c r="F11" s="115"/>
      <c r="G11" s="115"/>
      <c r="H11" s="115"/>
      <c r="I11" s="115"/>
      <c r="J11" s="115"/>
      <c r="L11" s="116"/>
    </row>
    <row r="12" spans="1:12" x14ac:dyDescent="0.2">
      <c r="A12" s="105"/>
      <c r="B12" s="109"/>
      <c r="C12" s="110"/>
      <c r="D12" s="108">
        <f t="shared" si="1"/>
        <v>0</v>
      </c>
      <c r="E12" s="115"/>
      <c r="F12" s="115"/>
      <c r="G12" s="115"/>
      <c r="H12" s="115"/>
      <c r="I12" s="115"/>
      <c r="J12" s="115"/>
      <c r="L12" s="116"/>
    </row>
    <row r="13" spans="1:12" x14ac:dyDescent="0.2">
      <c r="A13" s="105"/>
      <c r="B13" s="109"/>
      <c r="C13" s="110"/>
      <c r="D13" s="108">
        <f t="shared" si="1"/>
        <v>0</v>
      </c>
      <c r="E13" s="115"/>
      <c r="F13" s="115"/>
      <c r="G13" s="115"/>
      <c r="H13" s="115"/>
      <c r="I13" s="115"/>
      <c r="J13" s="115"/>
      <c r="L13" s="116"/>
    </row>
    <row r="14" spans="1:12" x14ac:dyDescent="0.2">
      <c r="A14" s="105"/>
      <c r="B14" s="109"/>
      <c r="C14" s="110"/>
      <c r="D14" s="108">
        <f t="shared" si="1"/>
        <v>0</v>
      </c>
      <c r="E14" s="115"/>
      <c r="F14" s="115"/>
      <c r="G14" s="115"/>
      <c r="H14" s="115"/>
      <c r="I14" s="115"/>
      <c r="J14" s="115"/>
      <c r="L14" s="116"/>
    </row>
    <row r="15" spans="1:12" x14ac:dyDescent="0.2">
      <c r="A15" s="105"/>
      <c r="B15" s="109"/>
      <c r="C15" s="110"/>
      <c r="D15" s="108">
        <f t="shared" si="0"/>
        <v>0</v>
      </c>
      <c r="E15" s="115"/>
      <c r="F15" s="115"/>
      <c r="G15" s="115"/>
      <c r="H15" s="115"/>
      <c r="I15" s="115"/>
      <c r="J15" s="115"/>
      <c r="L15" s="116"/>
    </row>
    <row r="16" spans="1:12" x14ac:dyDescent="0.2">
      <c r="A16" s="105"/>
      <c r="B16" s="109"/>
      <c r="C16" s="110"/>
      <c r="D16" s="108">
        <f t="shared" si="0"/>
        <v>0</v>
      </c>
      <c r="E16" s="115"/>
      <c r="F16" s="115"/>
      <c r="G16" s="115"/>
      <c r="H16" s="115"/>
      <c r="I16" s="115"/>
      <c r="J16" s="115"/>
      <c r="L16" s="116"/>
    </row>
    <row r="17" spans="1:12" x14ac:dyDescent="0.2">
      <c r="A17" s="105"/>
      <c r="B17" s="109"/>
      <c r="C17" s="110"/>
      <c r="D17" s="108">
        <f t="shared" si="0"/>
        <v>0</v>
      </c>
      <c r="E17" s="115"/>
      <c r="F17" s="115"/>
      <c r="G17" s="115"/>
      <c r="H17" s="115"/>
      <c r="I17" s="115"/>
      <c r="J17" s="115"/>
      <c r="L17" s="116"/>
    </row>
    <row r="18" spans="1:12" ht="13.5" thickBot="1" x14ac:dyDescent="0.25">
      <c r="A18" s="105"/>
      <c r="B18" s="109"/>
      <c r="C18" s="110"/>
      <c r="D18" s="108">
        <f t="shared" si="0"/>
        <v>0</v>
      </c>
      <c r="E18" s="115"/>
      <c r="F18" s="117"/>
      <c r="G18" s="115"/>
      <c r="H18" s="115"/>
      <c r="I18" s="115"/>
      <c r="J18" s="115"/>
      <c r="L18" s="116"/>
    </row>
    <row r="19" spans="1:12" ht="15" customHeight="1" thickBot="1" x14ac:dyDescent="0.25">
      <c r="A19" s="251" t="s">
        <v>112</v>
      </c>
      <c r="B19" s="252"/>
      <c r="C19" s="253"/>
      <c r="D19" s="111">
        <f>SUM(D5:D18)</f>
        <v>206.06</v>
      </c>
      <c r="E19" s="115"/>
      <c r="F19" s="118"/>
      <c r="G19" s="119"/>
      <c r="H19" s="119"/>
      <c r="I19" s="119"/>
      <c r="J19" s="119"/>
    </row>
    <row r="20" spans="1:12" ht="13.5" thickBot="1" x14ac:dyDescent="0.25">
      <c r="A20" s="120"/>
      <c r="B20" s="120"/>
      <c r="C20" s="120"/>
      <c r="D20" s="119"/>
      <c r="E20" s="115"/>
      <c r="F20" s="118"/>
      <c r="G20" s="119"/>
      <c r="H20" s="119"/>
      <c r="I20" s="119"/>
      <c r="J20" s="119"/>
    </row>
    <row r="21" spans="1:12" ht="13.5" thickBot="1" x14ac:dyDescent="0.25">
      <c r="A21" s="254" t="s">
        <v>111</v>
      </c>
      <c r="B21" s="255"/>
      <c r="C21" s="255"/>
      <c r="D21" s="256"/>
    </row>
    <row r="22" spans="1:12" x14ac:dyDescent="0.2">
      <c r="A22" s="257" t="s">
        <v>104</v>
      </c>
      <c r="B22" s="259" t="s">
        <v>105</v>
      </c>
      <c r="C22" s="261" t="s">
        <v>106</v>
      </c>
      <c r="D22" s="262"/>
    </row>
    <row r="23" spans="1:12" ht="13.5" thickBot="1" x14ac:dyDescent="0.25">
      <c r="A23" s="258"/>
      <c r="B23" s="260"/>
      <c r="C23" s="103" t="s">
        <v>107</v>
      </c>
      <c r="D23" s="104" t="s">
        <v>108</v>
      </c>
    </row>
    <row r="24" spans="1:12" x14ac:dyDescent="0.2">
      <c r="A24" s="105"/>
      <c r="B24" s="106"/>
      <c r="C24" s="110"/>
      <c r="D24" s="108">
        <f t="shared" ref="D24:D28" si="2">B24*C24</f>
        <v>0</v>
      </c>
    </row>
    <row r="25" spans="1:12" x14ac:dyDescent="0.2">
      <c r="A25" s="105"/>
      <c r="B25" s="109"/>
      <c r="C25" s="110"/>
      <c r="D25" s="108">
        <f t="shared" si="2"/>
        <v>0</v>
      </c>
    </row>
    <row r="26" spans="1:12" x14ac:dyDescent="0.2">
      <c r="A26" s="105"/>
      <c r="B26" s="109"/>
      <c r="C26" s="110"/>
      <c r="D26" s="108">
        <f t="shared" si="2"/>
        <v>0</v>
      </c>
    </row>
    <row r="27" spans="1:12" x14ac:dyDescent="0.2">
      <c r="A27" s="105"/>
      <c r="B27" s="109"/>
      <c r="C27" s="110"/>
      <c r="D27" s="108">
        <f t="shared" si="2"/>
        <v>0</v>
      </c>
    </row>
    <row r="28" spans="1:12" ht="13.5" thickBot="1" x14ac:dyDescent="0.25">
      <c r="A28" s="105"/>
      <c r="B28" s="109"/>
      <c r="C28" s="110"/>
      <c r="D28" s="108">
        <f t="shared" si="2"/>
        <v>0</v>
      </c>
    </row>
    <row r="29" spans="1:12" ht="15" customHeight="1" thickBot="1" x14ac:dyDescent="0.25">
      <c r="A29" s="251" t="s">
        <v>113</v>
      </c>
      <c r="B29" s="252"/>
      <c r="C29" s="253"/>
      <c r="D29" s="111">
        <f>SUM(D24:D28)</f>
        <v>0</v>
      </c>
      <c r="F29" s="121"/>
      <c r="G29" s="121"/>
    </row>
    <row r="30" spans="1:12" ht="13.5" thickBot="1" x14ac:dyDescent="0.25"/>
    <row r="31" spans="1:12" ht="13.5" thickBot="1" x14ac:dyDescent="0.25">
      <c r="A31" s="254" t="s">
        <v>201</v>
      </c>
      <c r="B31" s="255"/>
      <c r="C31" s="255"/>
      <c r="D31" s="256"/>
    </row>
    <row r="32" spans="1:12" x14ac:dyDescent="0.2">
      <c r="A32" s="257" t="s">
        <v>104</v>
      </c>
      <c r="B32" s="259" t="s">
        <v>105</v>
      </c>
      <c r="C32" s="261" t="s">
        <v>106</v>
      </c>
      <c r="D32" s="262"/>
    </row>
    <row r="33" spans="1:4" ht="13.5" thickBot="1" x14ac:dyDescent="0.25">
      <c r="A33" s="258"/>
      <c r="B33" s="260"/>
      <c r="C33" s="103" t="s">
        <v>107</v>
      </c>
      <c r="D33" s="104" t="s">
        <v>108</v>
      </c>
    </row>
    <row r="34" spans="1:4" x14ac:dyDescent="0.2">
      <c r="A34" s="105" t="s">
        <v>202</v>
      </c>
      <c r="B34" s="106">
        <v>1</v>
      </c>
      <c r="C34" s="107">
        <v>224.8</v>
      </c>
      <c r="D34" s="108">
        <f t="shared" ref="D34:D36" si="3">B34*C34</f>
        <v>224.8</v>
      </c>
    </row>
    <row r="35" spans="1:4" x14ac:dyDescent="0.2">
      <c r="A35" s="105"/>
      <c r="B35" s="109"/>
      <c r="C35" s="110"/>
      <c r="D35" s="108">
        <f t="shared" si="3"/>
        <v>0</v>
      </c>
    </row>
    <row r="36" spans="1:4" ht="13.5" thickBot="1" x14ac:dyDescent="0.25">
      <c r="A36" s="105"/>
      <c r="B36" s="109"/>
      <c r="C36" s="110"/>
      <c r="D36" s="108">
        <f t="shared" si="3"/>
        <v>0</v>
      </c>
    </row>
    <row r="37" spans="1:4" ht="15" customHeight="1" thickBot="1" x14ac:dyDescent="0.25">
      <c r="A37" s="251" t="s">
        <v>114</v>
      </c>
      <c r="B37" s="252"/>
      <c r="C37" s="253"/>
      <c r="D37" s="111">
        <f>SUM(D34:D36)</f>
        <v>224.8</v>
      </c>
    </row>
  </sheetData>
  <mergeCells count="15">
    <mergeCell ref="A37:C37"/>
    <mergeCell ref="A31:D31"/>
    <mergeCell ref="A32:A33"/>
    <mergeCell ref="B32:B33"/>
    <mergeCell ref="C32:D32"/>
    <mergeCell ref="A19:C19"/>
    <mergeCell ref="A29:C29"/>
    <mergeCell ref="A2:D2"/>
    <mergeCell ref="A21:D21"/>
    <mergeCell ref="A22:A23"/>
    <mergeCell ref="B22:B23"/>
    <mergeCell ref="C22:D22"/>
    <mergeCell ref="A3:A4"/>
    <mergeCell ref="B3:B4"/>
    <mergeCell ref="C3:D3"/>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pageSetUpPr fitToPage="1"/>
  </sheetPr>
  <dimension ref="A1:Q103"/>
  <sheetViews>
    <sheetView view="pageBreakPreview" topLeftCell="A7" zoomScale="75" zoomScaleNormal="100" zoomScaleSheetLayoutView="75" workbookViewId="0">
      <selection activeCell="D83" sqref="D83"/>
    </sheetView>
  </sheetViews>
  <sheetFormatPr defaultColWidth="9.140625" defaultRowHeight="15.75" x14ac:dyDescent="0.25"/>
  <cols>
    <col min="1" max="1" width="14.85546875" style="33" bestFit="1" customWidth="1"/>
    <col min="2" max="2" width="52.42578125" style="100" customWidth="1"/>
    <col min="3" max="3" width="9.85546875" style="60" bestFit="1" customWidth="1"/>
    <col min="4" max="5" width="9.85546875" style="60" customWidth="1"/>
    <col min="6" max="6" width="13.140625" style="60" bestFit="1" customWidth="1"/>
    <col min="7" max="7" width="11.7109375" style="60" bestFit="1" customWidth="1"/>
    <col min="8" max="8" width="12.7109375" style="60" bestFit="1" customWidth="1"/>
    <col min="9" max="9" width="11.85546875" style="60" bestFit="1" customWidth="1"/>
    <col min="10" max="10" width="15" style="61" customWidth="1"/>
    <col min="11" max="11" width="16.28515625" style="62" bestFit="1" customWidth="1"/>
    <col min="12" max="12" width="16.28515625" style="62" customWidth="1"/>
    <col min="13" max="13" width="14.5703125" style="33" bestFit="1" customWidth="1"/>
    <col min="14" max="14" width="22.140625" style="63" customWidth="1"/>
    <col min="15" max="15" width="11.28515625" style="64" bestFit="1" customWidth="1"/>
    <col min="16" max="16" width="3.28515625" style="33" bestFit="1" customWidth="1"/>
    <col min="17" max="17" width="45.28515625" style="33" bestFit="1" customWidth="1"/>
    <col min="18" max="16384" width="9.140625" style="33"/>
  </cols>
  <sheetData>
    <row r="1" spans="1:15" s="2" customFormat="1" x14ac:dyDescent="0.25"/>
    <row r="2" spans="1:15" s="2" customFormat="1" x14ac:dyDescent="0.25"/>
    <row r="3" spans="1:15" s="2" customFormat="1" x14ac:dyDescent="0.25"/>
    <row r="4" spans="1:15" s="2" customFormat="1" x14ac:dyDescent="0.25"/>
    <row r="5" spans="1:15" s="2" customFormat="1" x14ac:dyDescent="0.25"/>
    <row r="6" spans="1:15" s="2" customFormat="1" ht="15.75" customHeight="1" x14ac:dyDescent="0.25">
      <c r="A6" s="172" t="s">
        <v>3</v>
      </c>
      <c r="B6" s="172"/>
      <c r="C6" s="172"/>
      <c r="D6" s="172"/>
      <c r="E6" s="172"/>
      <c r="F6" s="172"/>
      <c r="G6" s="172"/>
      <c r="H6" s="172"/>
      <c r="I6" s="172"/>
      <c r="J6" s="172"/>
      <c r="K6" s="172"/>
      <c r="L6" s="9"/>
    </row>
    <row r="7" spans="1:15" s="2" customFormat="1" ht="15.75" customHeight="1" x14ac:dyDescent="0.25">
      <c r="A7" s="172" t="s">
        <v>4</v>
      </c>
      <c r="B7" s="172"/>
      <c r="C7" s="172"/>
      <c r="D7" s="172"/>
      <c r="E7" s="172"/>
      <c r="F7" s="172"/>
      <c r="G7" s="172"/>
      <c r="H7" s="172"/>
      <c r="I7" s="172"/>
      <c r="J7" s="172"/>
      <c r="K7" s="172"/>
      <c r="L7" s="9"/>
    </row>
    <row r="8" spans="1:15" s="2" customFormat="1" ht="15.75" customHeight="1" x14ac:dyDescent="0.25">
      <c r="A8" s="172" t="s">
        <v>185</v>
      </c>
      <c r="B8" s="172"/>
      <c r="C8" s="172"/>
      <c r="D8" s="172"/>
      <c r="E8" s="172"/>
      <c r="F8" s="172"/>
      <c r="G8" s="172"/>
      <c r="H8" s="172"/>
      <c r="I8" s="172"/>
      <c r="J8" s="172"/>
      <c r="K8" s="172"/>
      <c r="L8" s="9"/>
    </row>
    <row r="9" spans="1:15" s="2" customFormat="1" x14ac:dyDescent="0.25">
      <c r="A9" s="172"/>
      <c r="B9" s="172"/>
      <c r="C9" s="172"/>
      <c r="D9" s="172"/>
      <c r="E9" s="172"/>
      <c r="F9" s="172"/>
      <c r="G9" s="172"/>
      <c r="H9" s="172"/>
    </row>
    <row r="10" spans="1:15" s="2" customFormat="1" x14ac:dyDescent="0.25">
      <c r="A10" s="175" t="s">
        <v>204</v>
      </c>
      <c r="B10" s="175"/>
      <c r="C10" s="175"/>
      <c r="D10" s="175"/>
      <c r="E10" s="175"/>
      <c r="F10" s="175"/>
      <c r="G10" s="175"/>
      <c r="H10" s="175"/>
      <c r="I10" s="175"/>
      <c r="J10" s="175"/>
      <c r="K10" s="175"/>
      <c r="L10" s="87"/>
    </row>
    <row r="11" spans="1:15" x14ac:dyDescent="0.25">
      <c r="A11" s="266" t="s">
        <v>178</v>
      </c>
      <c r="B11" s="266"/>
      <c r="C11" s="266"/>
      <c r="D11" s="266"/>
      <c r="E11" s="266"/>
      <c r="F11" s="266"/>
      <c r="G11" s="266"/>
      <c r="H11" s="266"/>
      <c r="I11" s="266"/>
      <c r="J11" s="266"/>
      <c r="K11" s="266"/>
      <c r="L11" s="85"/>
    </row>
    <row r="12" spans="1:15" x14ac:dyDescent="0.25">
      <c r="A12" s="266"/>
      <c r="B12" s="266"/>
      <c r="C12" s="266"/>
      <c r="D12" s="266"/>
      <c r="E12" s="266"/>
      <c r="F12" s="266"/>
      <c r="G12" s="266"/>
      <c r="H12" s="266"/>
      <c r="I12" s="266"/>
      <c r="J12" s="266"/>
      <c r="K12" s="266"/>
      <c r="L12" s="85"/>
    </row>
    <row r="13" spans="1:15" ht="31.5" x14ac:dyDescent="0.25">
      <c r="A13" s="34" t="s">
        <v>23</v>
      </c>
      <c r="B13" s="94" t="s">
        <v>24</v>
      </c>
      <c r="C13" s="35" t="s">
        <v>19</v>
      </c>
      <c r="D13" s="92" t="s">
        <v>102</v>
      </c>
      <c r="E13" s="92" t="s">
        <v>103</v>
      </c>
      <c r="F13" s="36" t="s">
        <v>54</v>
      </c>
      <c r="G13" s="36" t="s">
        <v>55</v>
      </c>
      <c r="H13" s="36" t="s">
        <v>56</v>
      </c>
      <c r="I13" s="37" t="s">
        <v>57</v>
      </c>
      <c r="J13" s="38" t="s">
        <v>98</v>
      </c>
      <c r="K13" s="38" t="s">
        <v>25</v>
      </c>
      <c r="L13" s="88"/>
      <c r="O13" s="67"/>
    </row>
    <row r="14" spans="1:15" hidden="1" x14ac:dyDescent="0.25">
      <c r="A14" s="267" t="s">
        <v>17</v>
      </c>
      <c r="B14" s="95" t="s">
        <v>42</v>
      </c>
      <c r="C14" s="91">
        <v>0.1</v>
      </c>
      <c r="D14" s="93">
        <v>0</v>
      </c>
      <c r="E14" s="91">
        <f>ROUND(C14*D14,6)</f>
        <v>0</v>
      </c>
      <c r="F14" s="40">
        <f>'Quadro de Áreas'!$D$19</f>
        <v>206.06</v>
      </c>
      <c r="G14" s="40">
        <f>'Quadro de Áreas'!$D$29</f>
        <v>0</v>
      </c>
      <c r="H14" s="40">
        <f>'Quadro de Áreas'!$D$37</f>
        <v>224.8</v>
      </c>
      <c r="I14" s="40">
        <f>(1*F14)+(0.5*G14)+(0.25*H14)</f>
        <v>262.26</v>
      </c>
      <c r="J14" s="41">
        <f t="shared" ref="J14:J19" si="0">$I$84</f>
        <v>125.15</v>
      </c>
      <c r="K14" s="42">
        <f>(E14*J14)*((8/I14)^0.4)*I14</f>
        <v>0</v>
      </c>
      <c r="L14" s="89"/>
    </row>
    <row r="15" spans="1:15" hidden="1" x14ac:dyDescent="0.25">
      <c r="A15" s="268"/>
      <c r="B15" s="95" t="s">
        <v>7</v>
      </c>
      <c r="C15" s="39">
        <v>0.24</v>
      </c>
      <c r="D15" s="93">
        <v>0</v>
      </c>
      <c r="E15" s="91">
        <f t="shared" ref="E15:E19" si="1">ROUND(C15*D15,6)</f>
        <v>0</v>
      </c>
      <c r="F15" s="40">
        <f>'Quadro de Áreas'!$D$19</f>
        <v>206.06</v>
      </c>
      <c r="G15" s="40">
        <f>'Quadro de Áreas'!$D$29</f>
        <v>0</v>
      </c>
      <c r="H15" s="40">
        <f>'Quadro de Áreas'!$D$37</f>
        <v>224.8</v>
      </c>
      <c r="I15" s="40">
        <f>(1*F15)+(0.5*G15)+(0.25*H15)</f>
        <v>262.26</v>
      </c>
      <c r="J15" s="41">
        <f t="shared" si="0"/>
        <v>125.15</v>
      </c>
      <c r="K15" s="42">
        <f t="shared" ref="K15:K34" si="2">(E15*J15)*((8/I15)^0.4)*I15</f>
        <v>0</v>
      </c>
      <c r="L15" s="89"/>
      <c r="O15" s="67"/>
    </row>
    <row r="16" spans="1:15" x14ac:dyDescent="0.25">
      <c r="A16" s="267"/>
      <c r="B16" s="95" t="s">
        <v>43</v>
      </c>
      <c r="C16" s="91"/>
      <c r="D16" s="93">
        <v>1</v>
      </c>
      <c r="E16" s="91">
        <f t="shared" si="1"/>
        <v>0</v>
      </c>
      <c r="F16" s="40">
        <f>'Quadro de Áreas'!$D$19</f>
        <v>206.06</v>
      </c>
      <c r="G16" s="40">
        <f>'Quadro de Áreas'!$D$29</f>
        <v>0</v>
      </c>
      <c r="H16" s="40">
        <f>'Quadro de Áreas'!$D$37</f>
        <v>224.8</v>
      </c>
      <c r="I16" s="40">
        <f t="shared" ref="I16:I19" si="3">(1*F16)+(0.5*G16)+(0.25*H16)</f>
        <v>262.26</v>
      </c>
      <c r="J16" s="41">
        <f t="shared" si="0"/>
        <v>125.15</v>
      </c>
      <c r="K16" s="42">
        <f t="shared" si="2"/>
        <v>0</v>
      </c>
      <c r="L16" s="89"/>
      <c r="O16" s="67"/>
    </row>
    <row r="17" spans="1:17" hidden="1" x14ac:dyDescent="0.25">
      <c r="A17" s="269"/>
      <c r="B17" s="95" t="s">
        <v>44</v>
      </c>
      <c r="C17" s="39">
        <v>0.52</v>
      </c>
      <c r="D17" s="93">
        <v>0</v>
      </c>
      <c r="E17" s="91">
        <f t="shared" si="1"/>
        <v>0</v>
      </c>
      <c r="F17" s="40">
        <f>'Quadro de Áreas'!$D$19</f>
        <v>206.06</v>
      </c>
      <c r="G17" s="40">
        <f>'Quadro de Áreas'!$D$29</f>
        <v>0</v>
      </c>
      <c r="H17" s="40">
        <f>'Quadro de Áreas'!$D$37</f>
        <v>224.8</v>
      </c>
      <c r="I17" s="40">
        <f t="shared" si="3"/>
        <v>262.26</v>
      </c>
      <c r="J17" s="41">
        <f t="shared" si="0"/>
        <v>125.15</v>
      </c>
      <c r="K17" s="42">
        <f t="shared" si="2"/>
        <v>0</v>
      </c>
      <c r="L17" s="89"/>
    </row>
    <row r="18" spans="1:17" hidden="1" x14ac:dyDescent="0.25">
      <c r="A18" s="267"/>
      <c r="B18" s="95" t="s">
        <v>58</v>
      </c>
      <c r="C18" s="39">
        <v>0.2</v>
      </c>
      <c r="D18" s="93">
        <v>0</v>
      </c>
      <c r="E18" s="91">
        <f t="shared" si="1"/>
        <v>0</v>
      </c>
      <c r="F18" s="40">
        <f>'Quadro de Áreas'!$D$19</f>
        <v>206.06</v>
      </c>
      <c r="G18" s="40">
        <f>'Quadro de Áreas'!$D$29</f>
        <v>0</v>
      </c>
      <c r="H18" s="40">
        <f>'Quadro de Áreas'!$D$37</f>
        <v>224.8</v>
      </c>
      <c r="I18" s="40">
        <f t="shared" si="3"/>
        <v>262.26</v>
      </c>
      <c r="J18" s="41">
        <f t="shared" si="0"/>
        <v>125.15</v>
      </c>
      <c r="K18" s="42">
        <f t="shared" si="2"/>
        <v>0</v>
      </c>
      <c r="L18" s="89"/>
      <c r="O18" s="67"/>
    </row>
    <row r="19" spans="1:17" hidden="1" x14ac:dyDescent="0.25">
      <c r="A19" s="268"/>
      <c r="B19" s="95" t="s">
        <v>51</v>
      </c>
      <c r="C19" s="39">
        <v>0.13</v>
      </c>
      <c r="D19" s="93">
        <v>0</v>
      </c>
      <c r="E19" s="91">
        <f t="shared" si="1"/>
        <v>0</v>
      </c>
      <c r="F19" s="40">
        <f>'Quadro de Áreas'!$D$19</f>
        <v>206.06</v>
      </c>
      <c r="G19" s="40">
        <f>'Quadro de Áreas'!$D$29</f>
        <v>0</v>
      </c>
      <c r="H19" s="40">
        <f>'Quadro de Áreas'!$D$37</f>
        <v>224.8</v>
      </c>
      <c r="I19" s="40">
        <f t="shared" si="3"/>
        <v>262.26</v>
      </c>
      <c r="J19" s="41">
        <f t="shared" si="0"/>
        <v>125.15</v>
      </c>
      <c r="K19" s="42">
        <f t="shared" si="2"/>
        <v>0</v>
      </c>
      <c r="L19" s="89"/>
      <c r="O19" s="67"/>
    </row>
    <row r="20" spans="1:17" x14ac:dyDescent="0.25">
      <c r="A20" s="43"/>
      <c r="B20" s="96"/>
      <c r="C20" s="44"/>
      <c r="D20" s="44"/>
      <c r="E20" s="44"/>
      <c r="F20" s="44"/>
      <c r="G20" s="44"/>
      <c r="H20" s="44"/>
      <c r="I20" s="44"/>
      <c r="J20" s="45" t="s">
        <v>26</v>
      </c>
      <c r="K20" s="46">
        <f>SUM(K14:K19)</f>
        <v>0</v>
      </c>
      <c r="L20" s="90"/>
    </row>
    <row r="21" spans="1:17" hidden="1" x14ac:dyDescent="0.25">
      <c r="A21" s="270" t="s">
        <v>27</v>
      </c>
      <c r="B21" s="47" t="s">
        <v>59</v>
      </c>
      <c r="C21" s="48">
        <v>9.9000000000000005E-2</v>
      </c>
      <c r="D21" s="93">
        <v>0</v>
      </c>
      <c r="E21" s="91">
        <f t="shared" ref="E21:E32" si="4">ROUND(C21*D21,6)</f>
        <v>0</v>
      </c>
      <c r="F21" s="40">
        <f>'Quadro de Áreas'!$D$19</f>
        <v>206.06</v>
      </c>
      <c r="G21" s="40">
        <f>'Quadro de Áreas'!$D$29</f>
        <v>0</v>
      </c>
      <c r="H21" s="40">
        <f>'Quadro de Áreas'!$D$37</f>
        <v>224.8</v>
      </c>
      <c r="I21" s="49">
        <f>(1*F21)+(0.5*G21)+(0.25*H21)</f>
        <v>262.26</v>
      </c>
      <c r="J21" s="50">
        <f t="shared" ref="J21:J32" si="5">$I$87</f>
        <v>143.93</v>
      </c>
      <c r="K21" s="42">
        <f t="shared" si="2"/>
        <v>0</v>
      </c>
      <c r="L21" s="89"/>
      <c r="O21" s="67"/>
    </row>
    <row r="22" spans="1:17" hidden="1" x14ac:dyDescent="0.25">
      <c r="A22" s="263"/>
      <c r="B22" s="55" t="s">
        <v>46</v>
      </c>
      <c r="C22" s="51">
        <v>3.5999999999999997E-2</v>
      </c>
      <c r="D22" s="93">
        <v>0</v>
      </c>
      <c r="E22" s="91">
        <f t="shared" si="4"/>
        <v>0</v>
      </c>
      <c r="F22" s="40">
        <f>'Quadro de Áreas'!$D$19</f>
        <v>206.06</v>
      </c>
      <c r="G22" s="40">
        <f>'Quadro de Áreas'!$D$29</f>
        <v>0</v>
      </c>
      <c r="H22" s="40">
        <f>'Quadro de Áreas'!$D$37</f>
        <v>224.8</v>
      </c>
      <c r="I22" s="40">
        <f t="shared" ref="I22:I32" si="6">(1*F22)+(0.5*G22)+(0.25*H22)</f>
        <v>262.26</v>
      </c>
      <c r="J22" s="50">
        <f t="shared" si="5"/>
        <v>143.93</v>
      </c>
      <c r="K22" s="42">
        <f t="shared" si="2"/>
        <v>0</v>
      </c>
      <c r="L22" s="89"/>
      <c r="O22" s="67"/>
    </row>
    <row r="23" spans="1:17" ht="31.5" hidden="1" x14ac:dyDescent="0.25">
      <c r="A23" s="263"/>
      <c r="B23" s="55" t="s">
        <v>28</v>
      </c>
      <c r="C23" s="51">
        <v>0.13500000000000001</v>
      </c>
      <c r="D23" s="93">
        <v>0</v>
      </c>
      <c r="E23" s="91">
        <f t="shared" si="4"/>
        <v>0</v>
      </c>
      <c r="F23" s="40">
        <f>'Quadro de Áreas'!$D$19</f>
        <v>206.06</v>
      </c>
      <c r="G23" s="40">
        <f>'Quadro de Áreas'!$D$29</f>
        <v>0</v>
      </c>
      <c r="H23" s="40">
        <f>'Quadro de Áreas'!$D$37</f>
        <v>224.8</v>
      </c>
      <c r="I23" s="40">
        <f t="shared" si="6"/>
        <v>262.26</v>
      </c>
      <c r="J23" s="50">
        <f t="shared" si="5"/>
        <v>143.93</v>
      </c>
      <c r="K23" s="42">
        <f t="shared" si="2"/>
        <v>0</v>
      </c>
      <c r="L23" s="89"/>
    </row>
    <row r="24" spans="1:17" hidden="1" x14ac:dyDescent="0.25">
      <c r="A24" s="263"/>
      <c r="B24" s="55" t="s">
        <v>118</v>
      </c>
      <c r="C24" s="51">
        <v>0.14099999999999999</v>
      </c>
      <c r="D24" s="93">
        <v>0</v>
      </c>
      <c r="E24" s="91">
        <f t="shared" ref="E24" si="7">ROUND(C24*D24,6)</f>
        <v>0</v>
      </c>
      <c r="F24" s="40">
        <f>'Quadro de Áreas'!$D$19</f>
        <v>206.06</v>
      </c>
      <c r="G24" s="40">
        <f>'Quadro de Áreas'!$D$29</f>
        <v>0</v>
      </c>
      <c r="H24" s="40">
        <f>'Quadro de Áreas'!$D$37</f>
        <v>224.8</v>
      </c>
      <c r="I24" s="40">
        <f t="shared" ref="I24" si="8">(1*F24)+(0.5*G24)+(0.25*H24)</f>
        <v>262.26</v>
      </c>
      <c r="J24" s="50">
        <f t="shared" si="5"/>
        <v>143.93</v>
      </c>
      <c r="K24" s="42">
        <f t="shared" ref="K24" si="9">(E24*J24)*((8/I24)^0.4)*I24</f>
        <v>0</v>
      </c>
      <c r="L24" s="89"/>
    </row>
    <row r="25" spans="1:17" x14ac:dyDescent="0.25">
      <c r="A25" s="264"/>
      <c r="B25" s="55" t="s">
        <v>183</v>
      </c>
      <c r="C25" s="122"/>
      <c r="D25" s="93">
        <v>1</v>
      </c>
      <c r="E25" s="91">
        <f t="shared" si="4"/>
        <v>0</v>
      </c>
      <c r="F25" s="40">
        <f>'Quadro de Áreas'!$D$19</f>
        <v>206.06</v>
      </c>
      <c r="G25" s="40">
        <f>'Quadro de Áreas'!$D$29</f>
        <v>0</v>
      </c>
      <c r="H25" s="40">
        <f>'Quadro de Áreas'!$D$37</f>
        <v>224.8</v>
      </c>
      <c r="I25" s="40">
        <f t="shared" si="6"/>
        <v>262.26</v>
      </c>
      <c r="J25" s="50">
        <f t="shared" si="5"/>
        <v>143.93</v>
      </c>
      <c r="K25" s="42">
        <f t="shared" si="2"/>
        <v>0</v>
      </c>
      <c r="L25" s="89"/>
    </row>
    <row r="26" spans="1:17" x14ac:dyDescent="0.25">
      <c r="A26" s="264"/>
      <c r="B26" s="55" t="s">
        <v>52</v>
      </c>
      <c r="C26" s="122"/>
      <c r="D26" s="93">
        <v>1</v>
      </c>
      <c r="E26" s="91">
        <f t="shared" si="4"/>
        <v>0</v>
      </c>
      <c r="F26" s="40">
        <f>'Quadro de Áreas'!$D$19</f>
        <v>206.06</v>
      </c>
      <c r="G26" s="40">
        <f>'Quadro de Áreas'!$D$29</f>
        <v>0</v>
      </c>
      <c r="H26" s="40">
        <f>'Quadro de Áreas'!$D$37</f>
        <v>224.8</v>
      </c>
      <c r="I26" s="40">
        <f t="shared" si="6"/>
        <v>262.26</v>
      </c>
      <c r="J26" s="50">
        <f t="shared" si="5"/>
        <v>143.93</v>
      </c>
      <c r="K26" s="42">
        <f t="shared" si="2"/>
        <v>0</v>
      </c>
      <c r="L26" s="89"/>
    </row>
    <row r="27" spans="1:17" hidden="1" x14ac:dyDescent="0.25">
      <c r="A27" s="263"/>
      <c r="B27" s="55" t="s">
        <v>47</v>
      </c>
      <c r="C27" s="51">
        <v>0.1</v>
      </c>
      <c r="D27" s="93">
        <v>0</v>
      </c>
      <c r="E27" s="91">
        <f t="shared" si="4"/>
        <v>0</v>
      </c>
      <c r="F27" s="40">
        <f>'Quadro de Áreas'!$D$19</f>
        <v>206.06</v>
      </c>
      <c r="G27" s="40">
        <f>'Quadro de Áreas'!$D$29</f>
        <v>0</v>
      </c>
      <c r="H27" s="40">
        <f>'Quadro de Áreas'!$D$37</f>
        <v>224.8</v>
      </c>
      <c r="I27" s="40">
        <f t="shared" si="6"/>
        <v>262.26</v>
      </c>
      <c r="J27" s="50">
        <f t="shared" si="5"/>
        <v>143.93</v>
      </c>
      <c r="K27" s="42">
        <f t="shared" si="2"/>
        <v>0</v>
      </c>
      <c r="L27" s="89"/>
      <c r="N27" s="68"/>
    </row>
    <row r="28" spans="1:17" x14ac:dyDescent="0.25">
      <c r="A28" s="264"/>
      <c r="B28" s="55" t="s">
        <v>48</v>
      </c>
      <c r="C28" s="122"/>
      <c r="D28" s="93">
        <v>1</v>
      </c>
      <c r="E28" s="91">
        <f t="shared" si="4"/>
        <v>0</v>
      </c>
      <c r="F28" s="40">
        <f>'Quadro de Áreas'!$D$19</f>
        <v>206.06</v>
      </c>
      <c r="G28" s="40">
        <f>'Quadro de Áreas'!$D$29</f>
        <v>0</v>
      </c>
      <c r="H28" s="40">
        <f>'Quadro de Áreas'!$D$37</f>
        <v>224.8</v>
      </c>
      <c r="I28" s="40">
        <f t="shared" si="6"/>
        <v>262.26</v>
      </c>
      <c r="J28" s="50">
        <f t="shared" si="5"/>
        <v>143.93</v>
      </c>
      <c r="K28" s="42">
        <f t="shared" si="2"/>
        <v>0</v>
      </c>
      <c r="L28" s="89"/>
      <c r="O28" s="71"/>
      <c r="P28" s="67"/>
      <c r="Q28" s="2"/>
    </row>
    <row r="29" spans="1:17" hidden="1" x14ac:dyDescent="0.25">
      <c r="A29" s="263"/>
      <c r="B29" s="55" t="s">
        <v>116</v>
      </c>
      <c r="C29" s="122">
        <v>0.15</v>
      </c>
      <c r="D29" s="93">
        <v>0</v>
      </c>
      <c r="E29" s="91">
        <f t="shared" ref="E29" si="10">ROUND(C29*D29,6)</f>
        <v>0</v>
      </c>
      <c r="F29" s="40">
        <f>'Quadro de Áreas'!$D$19</f>
        <v>206.06</v>
      </c>
      <c r="G29" s="40">
        <f>'Quadro de Áreas'!$D$29</f>
        <v>0</v>
      </c>
      <c r="H29" s="40">
        <f>'Quadro de Áreas'!$D$37</f>
        <v>224.8</v>
      </c>
      <c r="I29" s="40">
        <f t="shared" ref="I29" si="11">(1*F29)+(0.5*G29)+(0.25*H29)</f>
        <v>262.26</v>
      </c>
      <c r="J29" s="50">
        <f t="shared" si="5"/>
        <v>143.93</v>
      </c>
      <c r="K29" s="42">
        <f t="shared" ref="K29" si="12">(E29*J29)*((8/I29)^0.4)*I29</f>
        <v>0</v>
      </c>
      <c r="L29" s="89"/>
      <c r="O29" s="71"/>
      <c r="P29" s="67"/>
      <c r="Q29" s="2"/>
    </row>
    <row r="30" spans="1:17" x14ac:dyDescent="0.25">
      <c r="A30" s="264"/>
      <c r="B30" s="55" t="s">
        <v>49</v>
      </c>
      <c r="C30" s="122"/>
      <c r="D30" s="93">
        <v>1</v>
      </c>
      <c r="E30" s="91">
        <f t="shared" si="4"/>
        <v>0</v>
      </c>
      <c r="F30" s="40">
        <f>'Quadro de Áreas'!$D$19</f>
        <v>206.06</v>
      </c>
      <c r="G30" s="40">
        <f>'Quadro de Áreas'!$D$29</f>
        <v>0</v>
      </c>
      <c r="H30" s="40">
        <f>'Quadro de Áreas'!$D$37</f>
        <v>224.8</v>
      </c>
      <c r="I30" s="40">
        <f t="shared" si="6"/>
        <v>262.26</v>
      </c>
      <c r="J30" s="50">
        <f t="shared" si="5"/>
        <v>143.93</v>
      </c>
      <c r="K30" s="42">
        <f t="shared" si="2"/>
        <v>0</v>
      </c>
      <c r="L30" s="89"/>
      <c r="O30" s="71"/>
      <c r="P30" s="67"/>
      <c r="Q30" s="2"/>
    </row>
    <row r="31" spans="1:17" hidden="1" x14ac:dyDescent="0.25">
      <c r="A31" s="263"/>
      <c r="B31" s="55" t="s">
        <v>117</v>
      </c>
      <c r="C31" s="128">
        <v>0.47</v>
      </c>
      <c r="D31" s="93">
        <v>0</v>
      </c>
      <c r="E31" s="91">
        <f t="shared" ref="E31" si="13">ROUND(C31*D31,6)</f>
        <v>0</v>
      </c>
      <c r="F31" s="40">
        <f>'Quadro de Áreas'!$D$19</f>
        <v>206.06</v>
      </c>
      <c r="G31" s="40">
        <f>'Quadro de Áreas'!$D$29</f>
        <v>0</v>
      </c>
      <c r="H31" s="40">
        <f>'Quadro de Áreas'!$D$37</f>
        <v>224.8</v>
      </c>
      <c r="I31" s="40">
        <f t="shared" ref="I31" si="14">(1*F31)+(0.5*G31)+(0.25*H31)</f>
        <v>262.26</v>
      </c>
      <c r="J31" s="50">
        <f t="shared" si="5"/>
        <v>143.93</v>
      </c>
      <c r="K31" s="42">
        <f t="shared" ref="K31" si="15">(E31*J31)*((8/I31)^0.4)*I31</f>
        <v>0</v>
      </c>
      <c r="L31" s="89"/>
      <c r="O31" s="71"/>
      <c r="P31" s="67"/>
      <c r="Q31" s="2"/>
    </row>
    <row r="32" spans="1:17" hidden="1" x14ac:dyDescent="0.25">
      <c r="A32" s="263"/>
      <c r="B32" s="97" t="s">
        <v>50</v>
      </c>
      <c r="C32" s="128">
        <v>0.14000000000000001</v>
      </c>
      <c r="D32" s="93">
        <v>0</v>
      </c>
      <c r="E32" s="91">
        <f t="shared" si="4"/>
        <v>0</v>
      </c>
      <c r="F32" s="40">
        <f>'Quadro de Áreas'!$D$19</f>
        <v>206.06</v>
      </c>
      <c r="G32" s="40">
        <f>'Quadro de Áreas'!$D$29</f>
        <v>0</v>
      </c>
      <c r="H32" s="40">
        <v>0</v>
      </c>
      <c r="I32" s="53">
        <f t="shared" si="6"/>
        <v>206.06</v>
      </c>
      <c r="J32" s="50">
        <f t="shared" si="5"/>
        <v>143.93</v>
      </c>
      <c r="K32" s="42">
        <f t="shared" si="2"/>
        <v>0</v>
      </c>
      <c r="L32" s="89"/>
      <c r="O32" s="71"/>
      <c r="P32" s="67"/>
      <c r="Q32" s="2"/>
    </row>
    <row r="33" spans="1:17" x14ac:dyDescent="0.25">
      <c r="A33" s="265"/>
      <c r="B33" s="98"/>
      <c r="C33" s="44"/>
      <c r="D33" s="44"/>
      <c r="E33" s="44"/>
      <c r="F33" s="44"/>
      <c r="G33" s="44"/>
      <c r="H33" s="44"/>
      <c r="I33" s="44"/>
      <c r="J33" s="54" t="s">
        <v>29</v>
      </c>
      <c r="K33" s="46">
        <f>SUM(K21:K32)</f>
        <v>0</v>
      </c>
      <c r="L33" s="90"/>
      <c r="O33" s="71"/>
      <c r="P33" s="67"/>
      <c r="Q33" s="2"/>
    </row>
    <row r="34" spans="1:17" hidden="1" x14ac:dyDescent="0.25">
      <c r="A34" s="268" t="s">
        <v>30</v>
      </c>
      <c r="B34" s="47" t="s">
        <v>31</v>
      </c>
      <c r="C34" s="48">
        <v>0.06</v>
      </c>
      <c r="D34" s="93">
        <v>0</v>
      </c>
      <c r="E34" s="91">
        <f t="shared" ref="E34:E54" si="16">ROUND(C34*D34,6)</f>
        <v>0</v>
      </c>
      <c r="F34" s="40">
        <f>'Quadro de Áreas'!$D$19</f>
        <v>206.06</v>
      </c>
      <c r="G34" s="40">
        <f>'Quadro de Áreas'!$D$29</f>
        <v>0</v>
      </c>
      <c r="H34" s="40">
        <f>'Quadro de Áreas'!$D$37</f>
        <v>224.8</v>
      </c>
      <c r="I34" s="49">
        <f t="shared" ref="I34:I54" si="17">(1*F34)+(0.5*G34)+(0.25*H34)</f>
        <v>262.26</v>
      </c>
      <c r="J34" s="50">
        <f t="shared" ref="J34:J54" si="18">$I$90</f>
        <v>143.93</v>
      </c>
      <c r="K34" s="42">
        <f t="shared" si="2"/>
        <v>0</v>
      </c>
      <c r="L34" s="89"/>
      <c r="O34" s="63"/>
      <c r="P34" s="69"/>
    </row>
    <row r="35" spans="1:17" ht="31.5" hidden="1" x14ac:dyDescent="0.25">
      <c r="A35" s="271"/>
      <c r="B35" s="55" t="s">
        <v>32</v>
      </c>
      <c r="C35" s="51">
        <v>0.20399999999999999</v>
      </c>
      <c r="D35" s="93">
        <v>0</v>
      </c>
      <c r="E35" s="91">
        <f t="shared" si="16"/>
        <v>0</v>
      </c>
      <c r="F35" s="40">
        <f>'Quadro de Áreas'!$D$19</f>
        <v>206.06</v>
      </c>
      <c r="G35" s="40">
        <f>'Quadro de Áreas'!$D$29</f>
        <v>0</v>
      </c>
      <c r="H35" s="40">
        <f>'Quadro de Áreas'!$D$37</f>
        <v>224.8</v>
      </c>
      <c r="I35" s="40">
        <f t="shared" si="17"/>
        <v>262.26</v>
      </c>
      <c r="J35" s="50">
        <f t="shared" si="18"/>
        <v>143.93</v>
      </c>
      <c r="K35" s="42">
        <f t="shared" ref="K35:K67" si="19">(E35*J35)*((8/I35)^0.4)*I35</f>
        <v>0</v>
      </c>
      <c r="L35" s="89"/>
    </row>
    <row r="36" spans="1:17" ht="31.5" hidden="1" x14ac:dyDescent="0.25">
      <c r="A36" s="271"/>
      <c r="B36" s="55" t="s">
        <v>33</v>
      </c>
      <c r="C36" s="51">
        <v>0.09</v>
      </c>
      <c r="D36" s="93">
        <v>0</v>
      </c>
      <c r="E36" s="91">
        <f t="shared" si="16"/>
        <v>0</v>
      </c>
      <c r="F36" s="40">
        <f>'Quadro de Áreas'!$D$19</f>
        <v>206.06</v>
      </c>
      <c r="G36" s="40">
        <f>'Quadro de Áreas'!$D$29</f>
        <v>0</v>
      </c>
      <c r="H36" s="40">
        <f>'Quadro de Áreas'!$D$37</f>
        <v>224.8</v>
      </c>
      <c r="I36" s="40">
        <f t="shared" si="17"/>
        <v>262.26</v>
      </c>
      <c r="J36" s="50">
        <f t="shared" si="18"/>
        <v>143.93</v>
      </c>
      <c r="K36" s="42">
        <f t="shared" si="19"/>
        <v>0</v>
      </c>
      <c r="L36" s="89"/>
    </row>
    <row r="37" spans="1:17" hidden="1" x14ac:dyDescent="0.25">
      <c r="A37" s="271"/>
      <c r="B37" s="55" t="s">
        <v>34</v>
      </c>
      <c r="C37" s="51">
        <v>5.0999999999999997E-2</v>
      </c>
      <c r="D37" s="93">
        <v>0</v>
      </c>
      <c r="E37" s="91">
        <f t="shared" si="16"/>
        <v>0</v>
      </c>
      <c r="F37" s="40">
        <f>'Quadro de Áreas'!$D$19</f>
        <v>206.06</v>
      </c>
      <c r="G37" s="40">
        <f>'Quadro de Áreas'!$D$29</f>
        <v>0</v>
      </c>
      <c r="H37" s="40">
        <f>'Quadro de Áreas'!$D$37</f>
        <v>224.8</v>
      </c>
      <c r="I37" s="40">
        <f t="shared" si="17"/>
        <v>262.26</v>
      </c>
      <c r="J37" s="50">
        <f t="shared" si="18"/>
        <v>143.93</v>
      </c>
      <c r="K37" s="42">
        <f t="shared" si="19"/>
        <v>0</v>
      </c>
      <c r="L37" s="89"/>
    </row>
    <row r="38" spans="1:17" ht="31.5" hidden="1" x14ac:dyDescent="0.25">
      <c r="A38" s="271"/>
      <c r="B38" s="55" t="s">
        <v>35</v>
      </c>
      <c r="C38" s="51">
        <v>5.3999999999999999E-2</v>
      </c>
      <c r="D38" s="93">
        <v>0</v>
      </c>
      <c r="E38" s="91">
        <f t="shared" si="16"/>
        <v>0</v>
      </c>
      <c r="F38" s="40">
        <f>'Quadro de Áreas'!$D$19</f>
        <v>206.06</v>
      </c>
      <c r="G38" s="40">
        <f>'Quadro de Áreas'!$D$29</f>
        <v>0</v>
      </c>
      <c r="H38" s="40">
        <f>'Quadro de Áreas'!$D$37</f>
        <v>224.8</v>
      </c>
      <c r="I38" s="40">
        <f t="shared" si="17"/>
        <v>262.26</v>
      </c>
      <c r="J38" s="50">
        <f t="shared" si="18"/>
        <v>143.93</v>
      </c>
      <c r="K38" s="42">
        <f t="shared" si="19"/>
        <v>0</v>
      </c>
      <c r="L38" s="89"/>
    </row>
    <row r="39" spans="1:17" x14ac:dyDescent="0.25">
      <c r="A39" s="267"/>
      <c r="B39" s="55" t="s">
        <v>76</v>
      </c>
      <c r="C39" s="51"/>
      <c r="D39" s="93">
        <v>1</v>
      </c>
      <c r="E39" s="91">
        <f t="shared" si="16"/>
        <v>0</v>
      </c>
      <c r="F39" s="40">
        <f>'Quadro de Áreas'!$D$19</f>
        <v>206.06</v>
      </c>
      <c r="G39" s="40">
        <f>'Quadro de Áreas'!$D$29</f>
        <v>0</v>
      </c>
      <c r="H39" s="40">
        <f>'Quadro de Áreas'!$D$37</f>
        <v>224.8</v>
      </c>
      <c r="I39" s="40">
        <f t="shared" si="17"/>
        <v>262.26</v>
      </c>
      <c r="J39" s="50">
        <f t="shared" si="18"/>
        <v>143.93</v>
      </c>
      <c r="K39" s="42">
        <f t="shared" si="19"/>
        <v>0</v>
      </c>
      <c r="L39" s="89"/>
    </row>
    <row r="40" spans="1:17" hidden="1" x14ac:dyDescent="0.25">
      <c r="A40" s="271"/>
      <c r="B40" s="55" t="s">
        <v>18</v>
      </c>
      <c r="C40" s="122">
        <v>0.09</v>
      </c>
      <c r="D40" s="93">
        <v>0</v>
      </c>
      <c r="E40" s="91">
        <f t="shared" si="16"/>
        <v>0</v>
      </c>
      <c r="F40" s="40">
        <f>'Quadro de Áreas'!$D$19</f>
        <v>206.06</v>
      </c>
      <c r="G40" s="40">
        <f>'Quadro de Áreas'!$D$29</f>
        <v>0</v>
      </c>
      <c r="H40" s="40">
        <v>0</v>
      </c>
      <c r="I40" s="40">
        <f t="shared" si="17"/>
        <v>206.06</v>
      </c>
      <c r="J40" s="50">
        <f t="shared" si="18"/>
        <v>143.93</v>
      </c>
      <c r="K40" s="42">
        <f t="shared" si="19"/>
        <v>0</v>
      </c>
      <c r="L40" s="89"/>
    </row>
    <row r="41" spans="1:17" hidden="1" x14ac:dyDescent="0.25">
      <c r="A41" s="271"/>
      <c r="B41" s="55" t="s">
        <v>77</v>
      </c>
      <c r="C41" s="122">
        <v>0.17</v>
      </c>
      <c r="D41" s="93">
        <v>0</v>
      </c>
      <c r="E41" s="91">
        <f t="shared" si="16"/>
        <v>0</v>
      </c>
      <c r="F41" s="40">
        <f>'Quadro de Áreas'!$D$19</f>
        <v>206.06</v>
      </c>
      <c r="G41" s="40">
        <f>'Quadro de Áreas'!$D$29</f>
        <v>0</v>
      </c>
      <c r="H41" s="40">
        <f>'Quadro de Áreas'!$D$37</f>
        <v>224.8</v>
      </c>
      <c r="I41" s="40">
        <f t="shared" si="17"/>
        <v>262.26</v>
      </c>
      <c r="J41" s="50">
        <f t="shared" si="18"/>
        <v>143.93</v>
      </c>
      <c r="K41" s="42">
        <f t="shared" si="19"/>
        <v>0</v>
      </c>
      <c r="L41" s="89"/>
    </row>
    <row r="42" spans="1:17" x14ac:dyDescent="0.25">
      <c r="A42" s="267"/>
      <c r="B42" s="55" t="s">
        <v>78</v>
      </c>
      <c r="C42" s="122"/>
      <c r="D42" s="93">
        <v>1</v>
      </c>
      <c r="E42" s="91">
        <f t="shared" si="16"/>
        <v>0</v>
      </c>
      <c r="F42" s="40">
        <f>'Quadro de Áreas'!$D$19</f>
        <v>206.06</v>
      </c>
      <c r="G42" s="40">
        <f>'Quadro de Áreas'!$D$29</f>
        <v>0</v>
      </c>
      <c r="H42" s="40">
        <f>'Quadro de Áreas'!$D$37</f>
        <v>224.8</v>
      </c>
      <c r="I42" s="40">
        <f t="shared" si="17"/>
        <v>262.26</v>
      </c>
      <c r="J42" s="50">
        <f t="shared" si="18"/>
        <v>143.93</v>
      </c>
      <c r="K42" s="42">
        <f>(E42*J42)*((8/I42)^0.4)*I42</f>
        <v>0</v>
      </c>
      <c r="L42" s="89"/>
    </row>
    <row r="43" spans="1:17" hidden="1" x14ac:dyDescent="0.25">
      <c r="A43" s="271"/>
      <c r="B43" s="55" t="s">
        <v>87</v>
      </c>
      <c r="C43" s="122">
        <v>0.17</v>
      </c>
      <c r="D43" s="93">
        <v>0</v>
      </c>
      <c r="E43" s="91">
        <f t="shared" si="16"/>
        <v>0</v>
      </c>
      <c r="F43" s="40">
        <f>'Quadro de Áreas'!$D$19</f>
        <v>206.06</v>
      </c>
      <c r="G43" s="40">
        <f>'Quadro de Áreas'!$D$29</f>
        <v>0</v>
      </c>
      <c r="H43" s="40">
        <f>'Quadro de Áreas'!$D$37</f>
        <v>224.8</v>
      </c>
      <c r="I43" s="40">
        <f t="shared" si="17"/>
        <v>262.26</v>
      </c>
      <c r="J43" s="50">
        <f t="shared" si="18"/>
        <v>143.93</v>
      </c>
      <c r="K43" s="42">
        <f t="shared" si="19"/>
        <v>0</v>
      </c>
      <c r="L43" s="89"/>
    </row>
    <row r="44" spans="1:17" hidden="1" x14ac:dyDescent="0.25">
      <c r="A44" s="271"/>
      <c r="B44" s="55" t="s">
        <v>119</v>
      </c>
      <c r="C44" s="51">
        <v>0.17</v>
      </c>
      <c r="D44" s="93">
        <v>0</v>
      </c>
      <c r="E44" s="91">
        <f t="shared" si="16"/>
        <v>0</v>
      </c>
      <c r="F44" s="40">
        <f>'Quadro de Áreas'!$D$19</f>
        <v>206.06</v>
      </c>
      <c r="G44" s="40">
        <f>'Quadro de Áreas'!$D$29</f>
        <v>0</v>
      </c>
      <c r="H44" s="40">
        <f>'Quadro de Áreas'!$D$37</f>
        <v>224.8</v>
      </c>
      <c r="I44" s="40">
        <f t="shared" si="17"/>
        <v>262.26</v>
      </c>
      <c r="J44" s="50">
        <f t="shared" si="18"/>
        <v>143.93</v>
      </c>
      <c r="K44" s="42">
        <f t="shared" si="19"/>
        <v>0</v>
      </c>
      <c r="L44" s="89"/>
    </row>
    <row r="45" spans="1:17" ht="31.5" hidden="1" x14ac:dyDescent="0.25">
      <c r="A45" s="271"/>
      <c r="B45" s="55" t="s">
        <v>79</v>
      </c>
      <c r="C45" s="51">
        <v>0.3</v>
      </c>
      <c r="D45" s="93">
        <v>0</v>
      </c>
      <c r="E45" s="91">
        <f t="shared" si="16"/>
        <v>0</v>
      </c>
      <c r="F45" s="40">
        <f>'Quadro de Áreas'!$D$19</f>
        <v>206.06</v>
      </c>
      <c r="G45" s="40">
        <f>'Quadro de Áreas'!$D$29</f>
        <v>0</v>
      </c>
      <c r="H45" s="40">
        <f>'Quadro de Áreas'!$D$37</f>
        <v>224.8</v>
      </c>
      <c r="I45" s="40">
        <f t="shared" si="17"/>
        <v>262.26</v>
      </c>
      <c r="J45" s="50">
        <f t="shared" si="18"/>
        <v>143.93</v>
      </c>
      <c r="K45" s="42">
        <f t="shared" si="19"/>
        <v>0</v>
      </c>
      <c r="L45" s="89"/>
    </row>
    <row r="46" spans="1:17" x14ac:dyDescent="0.25">
      <c r="A46" s="267"/>
      <c r="B46" s="55" t="s">
        <v>80</v>
      </c>
      <c r="C46" s="122"/>
      <c r="D46" s="93">
        <v>1</v>
      </c>
      <c r="E46" s="91">
        <f t="shared" si="16"/>
        <v>0</v>
      </c>
      <c r="F46" s="40">
        <f>'Quadro de Áreas'!$D$19</f>
        <v>206.06</v>
      </c>
      <c r="G46" s="40">
        <f>'Quadro de Áreas'!$D$29</f>
        <v>0</v>
      </c>
      <c r="H46" s="40">
        <f>'Quadro de Áreas'!$D$37</f>
        <v>224.8</v>
      </c>
      <c r="I46" s="40">
        <f t="shared" si="17"/>
        <v>262.26</v>
      </c>
      <c r="J46" s="50">
        <f t="shared" si="18"/>
        <v>143.93</v>
      </c>
      <c r="K46" s="42">
        <f t="shared" si="19"/>
        <v>0</v>
      </c>
      <c r="L46" s="89"/>
    </row>
    <row r="47" spans="1:17" hidden="1" x14ac:dyDescent="0.25">
      <c r="A47" s="271"/>
      <c r="B47" s="55" t="s">
        <v>81</v>
      </c>
      <c r="C47" s="51">
        <v>0.06</v>
      </c>
      <c r="D47" s="93">
        <v>0</v>
      </c>
      <c r="E47" s="91">
        <f t="shared" si="16"/>
        <v>0</v>
      </c>
      <c r="F47" s="40">
        <f>'Quadro de Áreas'!$D$19</f>
        <v>206.06</v>
      </c>
      <c r="G47" s="40">
        <f>'Quadro de Áreas'!$D$29</f>
        <v>0</v>
      </c>
      <c r="H47" s="40">
        <v>0</v>
      </c>
      <c r="I47" s="40">
        <f t="shared" si="17"/>
        <v>206.06</v>
      </c>
      <c r="J47" s="50">
        <f t="shared" si="18"/>
        <v>143.93</v>
      </c>
      <c r="K47" s="42">
        <f>(E47*J47)*((8/I47)^0.4)*I47</f>
        <v>0</v>
      </c>
      <c r="L47" s="89"/>
    </row>
    <row r="48" spans="1:17" x14ac:dyDescent="0.25">
      <c r="A48" s="267"/>
      <c r="B48" s="55" t="s">
        <v>101</v>
      </c>
      <c r="C48" s="51"/>
      <c r="D48" s="93">
        <v>1</v>
      </c>
      <c r="E48" s="91">
        <f t="shared" si="16"/>
        <v>0</v>
      </c>
      <c r="F48" s="40">
        <f>'Quadro de Áreas'!$D$19</f>
        <v>206.06</v>
      </c>
      <c r="G48" s="40">
        <f>'Quadro de Áreas'!$D$29</f>
        <v>0</v>
      </c>
      <c r="H48" s="40">
        <f>'Quadro de Áreas'!$D$37</f>
        <v>224.8</v>
      </c>
      <c r="I48" s="40">
        <f t="shared" si="17"/>
        <v>262.26</v>
      </c>
      <c r="J48" s="50">
        <f>$I$90</f>
        <v>143.93</v>
      </c>
      <c r="K48" s="42">
        <f t="shared" si="19"/>
        <v>0</v>
      </c>
      <c r="L48" s="89"/>
    </row>
    <row r="49" spans="1:14" hidden="1" x14ac:dyDescent="0.25">
      <c r="A49" s="271"/>
      <c r="B49" s="55" t="s">
        <v>82</v>
      </c>
      <c r="C49" s="51">
        <v>0.06</v>
      </c>
      <c r="D49" s="93">
        <v>0</v>
      </c>
      <c r="E49" s="91">
        <f t="shared" si="16"/>
        <v>0</v>
      </c>
      <c r="F49" s="40">
        <f>'Quadro de Áreas'!$D$19</f>
        <v>206.06</v>
      </c>
      <c r="G49" s="40">
        <f>'Quadro de Áreas'!$D$29</f>
        <v>0</v>
      </c>
      <c r="H49" s="40">
        <f>'Quadro de Áreas'!$D$37</f>
        <v>224.8</v>
      </c>
      <c r="I49" s="40">
        <f t="shared" si="17"/>
        <v>262.26</v>
      </c>
      <c r="J49" s="50">
        <f t="shared" si="18"/>
        <v>143.93</v>
      </c>
      <c r="K49" s="42">
        <f t="shared" si="19"/>
        <v>0</v>
      </c>
      <c r="L49" s="89"/>
    </row>
    <row r="50" spans="1:14" hidden="1" x14ac:dyDescent="0.25">
      <c r="A50" s="271"/>
      <c r="B50" s="55" t="s">
        <v>83</v>
      </c>
      <c r="C50" s="122">
        <v>0.06</v>
      </c>
      <c r="D50" s="93">
        <v>0</v>
      </c>
      <c r="E50" s="91">
        <f t="shared" si="16"/>
        <v>0</v>
      </c>
      <c r="F50" s="40">
        <f>'Quadro de Áreas'!$D$19</f>
        <v>206.06</v>
      </c>
      <c r="G50" s="40">
        <f>'Quadro de Áreas'!$D$29</f>
        <v>0</v>
      </c>
      <c r="H50" s="40">
        <v>0</v>
      </c>
      <c r="I50" s="40">
        <f t="shared" si="17"/>
        <v>206.06</v>
      </c>
      <c r="J50" s="50">
        <f t="shared" si="18"/>
        <v>143.93</v>
      </c>
      <c r="K50" s="42">
        <f t="shared" si="19"/>
        <v>0</v>
      </c>
      <c r="L50" s="89"/>
    </row>
    <row r="51" spans="1:14" hidden="1" x14ac:dyDescent="0.25">
      <c r="A51" s="271"/>
      <c r="B51" s="55" t="s">
        <v>84</v>
      </c>
      <c r="C51" s="51">
        <v>0.39</v>
      </c>
      <c r="D51" s="93">
        <v>0</v>
      </c>
      <c r="E51" s="91">
        <f t="shared" si="16"/>
        <v>0</v>
      </c>
      <c r="F51" s="40">
        <f>'Quadro de Áreas'!$D$19</f>
        <v>206.06</v>
      </c>
      <c r="G51" s="40">
        <f>'Quadro de Áreas'!$D$29</f>
        <v>0</v>
      </c>
      <c r="H51" s="40">
        <v>0</v>
      </c>
      <c r="I51" s="40">
        <f t="shared" si="17"/>
        <v>206.06</v>
      </c>
      <c r="J51" s="50">
        <f t="shared" si="18"/>
        <v>143.93</v>
      </c>
      <c r="K51" s="42">
        <f t="shared" si="19"/>
        <v>0</v>
      </c>
      <c r="L51" s="89"/>
    </row>
    <row r="52" spans="1:14" hidden="1" x14ac:dyDescent="0.25">
      <c r="A52" s="271"/>
      <c r="B52" s="55" t="s">
        <v>85</v>
      </c>
      <c r="C52" s="51">
        <v>0.16</v>
      </c>
      <c r="D52" s="93">
        <v>0</v>
      </c>
      <c r="E52" s="91">
        <f t="shared" si="16"/>
        <v>0</v>
      </c>
      <c r="F52" s="40">
        <f>'Quadro de Áreas'!$D$19</f>
        <v>206.06</v>
      </c>
      <c r="G52" s="40">
        <f>'Quadro de Áreas'!$D$29</f>
        <v>0</v>
      </c>
      <c r="H52" s="40">
        <f>'Quadro de Áreas'!$D$37</f>
        <v>224.8</v>
      </c>
      <c r="I52" s="40">
        <f>(1*F52)+(0.5*G52)+(0.25*H52)</f>
        <v>262.26</v>
      </c>
      <c r="J52" s="50">
        <f t="shared" si="18"/>
        <v>143.93</v>
      </c>
      <c r="K52" s="42">
        <f t="shared" si="19"/>
        <v>0</v>
      </c>
      <c r="L52" s="89"/>
    </row>
    <row r="53" spans="1:14" hidden="1" x14ac:dyDescent="0.25">
      <c r="A53" s="271"/>
      <c r="B53" s="55" t="s">
        <v>86</v>
      </c>
      <c r="C53" s="51">
        <v>0.16</v>
      </c>
      <c r="D53" s="93">
        <v>0</v>
      </c>
      <c r="E53" s="91">
        <f t="shared" si="16"/>
        <v>0</v>
      </c>
      <c r="F53" s="40">
        <f>'Quadro de Áreas'!$D$19</f>
        <v>206.06</v>
      </c>
      <c r="G53" s="40">
        <f>'Quadro de Áreas'!$D$29</f>
        <v>0</v>
      </c>
      <c r="H53" s="40">
        <v>0</v>
      </c>
      <c r="I53" s="40">
        <f t="shared" si="17"/>
        <v>206.06</v>
      </c>
      <c r="J53" s="50">
        <f t="shared" si="18"/>
        <v>143.93</v>
      </c>
      <c r="K53" s="42">
        <f t="shared" si="19"/>
        <v>0</v>
      </c>
      <c r="L53" s="89"/>
    </row>
    <row r="54" spans="1:14" hidden="1" x14ac:dyDescent="0.25">
      <c r="A54" s="271"/>
      <c r="B54" s="97" t="s">
        <v>75</v>
      </c>
      <c r="C54" s="52">
        <v>0.05</v>
      </c>
      <c r="D54" s="93">
        <v>0</v>
      </c>
      <c r="E54" s="91">
        <f t="shared" si="16"/>
        <v>0</v>
      </c>
      <c r="F54" s="40">
        <f>'Quadro de Áreas'!$D$19</f>
        <v>206.06</v>
      </c>
      <c r="G54" s="40">
        <f>'Quadro de Áreas'!$D$29</f>
        <v>0</v>
      </c>
      <c r="H54" s="40">
        <f>'Quadro de Áreas'!$D$37</f>
        <v>224.8</v>
      </c>
      <c r="I54" s="53">
        <f t="shared" si="17"/>
        <v>262.26</v>
      </c>
      <c r="J54" s="50">
        <f t="shared" si="18"/>
        <v>143.93</v>
      </c>
      <c r="K54" s="42">
        <f t="shared" si="19"/>
        <v>0</v>
      </c>
      <c r="L54" s="89"/>
    </row>
    <row r="55" spans="1:14" x14ac:dyDescent="0.25">
      <c r="A55" s="269"/>
      <c r="B55" s="98"/>
      <c r="C55" s="44"/>
      <c r="D55" s="44"/>
      <c r="E55" s="44"/>
      <c r="F55" s="44"/>
      <c r="G55" s="44"/>
      <c r="H55" s="44"/>
      <c r="I55" s="44"/>
      <c r="J55" s="54" t="s">
        <v>36</v>
      </c>
      <c r="K55" s="46">
        <f>SUM(K34:K54)</f>
        <v>0</v>
      </c>
      <c r="L55" s="90"/>
    </row>
    <row r="56" spans="1:14" hidden="1" x14ac:dyDescent="0.25">
      <c r="A56" s="270" t="s">
        <v>37</v>
      </c>
      <c r="B56" s="47" t="s">
        <v>90</v>
      </c>
      <c r="C56" s="48">
        <v>0.108</v>
      </c>
      <c r="D56" s="93">
        <v>0</v>
      </c>
      <c r="E56" s="91">
        <f t="shared" ref="E56:E67" si="20">ROUND(C56*D56,6)</f>
        <v>0</v>
      </c>
      <c r="F56" s="40">
        <f>'Quadro de Áreas'!$D$19</f>
        <v>206.06</v>
      </c>
      <c r="G56" s="40">
        <f>'Quadro de Áreas'!$D$29</f>
        <v>0</v>
      </c>
      <c r="H56" s="40">
        <f>'Quadro de Áreas'!$D$37</f>
        <v>224.8</v>
      </c>
      <c r="I56" s="49">
        <f>(1*F56)+(0.5*G56)+(0.25*H56)</f>
        <v>262.26</v>
      </c>
      <c r="J56" s="50">
        <f t="shared" ref="J56:J64" si="21">$I$90</f>
        <v>143.93</v>
      </c>
      <c r="K56" s="42">
        <f t="shared" si="19"/>
        <v>0</v>
      </c>
      <c r="L56" s="89"/>
    </row>
    <row r="57" spans="1:14" hidden="1" x14ac:dyDescent="0.25">
      <c r="A57" s="263"/>
      <c r="B57" s="55" t="s">
        <v>38</v>
      </c>
      <c r="C57" s="51">
        <v>0.192</v>
      </c>
      <c r="D57" s="93">
        <v>0</v>
      </c>
      <c r="E57" s="91">
        <f t="shared" si="20"/>
        <v>0</v>
      </c>
      <c r="F57" s="40">
        <f>'Quadro de Áreas'!$D$19</f>
        <v>206.06</v>
      </c>
      <c r="G57" s="40">
        <f>'Quadro de Áreas'!$D$29</f>
        <v>0</v>
      </c>
      <c r="H57" s="40">
        <f>'Quadro de Áreas'!$D$37</f>
        <v>224.8</v>
      </c>
      <c r="I57" s="40">
        <f t="shared" ref="I57:I67" si="22">(1*F57)+(0.5*G57)+(0.25*H57)</f>
        <v>262.26</v>
      </c>
      <c r="J57" s="50">
        <f t="shared" si="21"/>
        <v>143.93</v>
      </c>
      <c r="K57" s="42">
        <f t="shared" si="19"/>
        <v>0</v>
      </c>
      <c r="L57" s="89"/>
    </row>
    <row r="58" spans="1:14" hidden="1" x14ac:dyDescent="0.25">
      <c r="A58" s="263"/>
      <c r="B58" s="55" t="s">
        <v>91</v>
      </c>
      <c r="C58" s="51">
        <v>0.08</v>
      </c>
      <c r="D58" s="93">
        <v>0</v>
      </c>
      <c r="E58" s="91">
        <f t="shared" si="20"/>
        <v>0</v>
      </c>
      <c r="F58" s="40">
        <f>'Quadro de Áreas'!$D$19</f>
        <v>206.06</v>
      </c>
      <c r="G58" s="40">
        <f>'Quadro de Áreas'!$D$29</f>
        <v>0</v>
      </c>
      <c r="H58" s="40">
        <f>'Quadro de Áreas'!$D$37</f>
        <v>224.8</v>
      </c>
      <c r="I58" s="40">
        <f t="shared" si="22"/>
        <v>262.26</v>
      </c>
      <c r="J58" s="50">
        <f t="shared" si="21"/>
        <v>143.93</v>
      </c>
      <c r="K58" s="42">
        <f t="shared" si="19"/>
        <v>0</v>
      </c>
      <c r="L58" s="89"/>
    </row>
    <row r="59" spans="1:14" hidden="1" x14ac:dyDescent="0.25">
      <c r="A59" s="263"/>
      <c r="B59" s="55" t="s">
        <v>92</v>
      </c>
      <c r="C59" s="51">
        <v>0.12</v>
      </c>
      <c r="D59" s="93">
        <v>0</v>
      </c>
      <c r="E59" s="91">
        <f t="shared" si="20"/>
        <v>0</v>
      </c>
      <c r="F59" s="40">
        <f>'Quadro de Áreas'!$D$19</f>
        <v>206.06</v>
      </c>
      <c r="G59" s="40">
        <f>'Quadro de Áreas'!$D$29</f>
        <v>0</v>
      </c>
      <c r="H59" s="40">
        <f>'Quadro de Áreas'!$D$37</f>
        <v>224.8</v>
      </c>
      <c r="I59" s="40">
        <f t="shared" si="22"/>
        <v>262.26</v>
      </c>
      <c r="J59" s="50">
        <f t="shared" si="21"/>
        <v>143.93</v>
      </c>
      <c r="K59" s="42">
        <f>(E59*J59)*((8/I59)^0.4)*I59</f>
        <v>0</v>
      </c>
      <c r="L59" s="89"/>
    </row>
    <row r="60" spans="1:14" hidden="1" x14ac:dyDescent="0.25">
      <c r="A60" s="263"/>
      <c r="B60" s="97" t="s">
        <v>120</v>
      </c>
      <c r="C60" s="52">
        <v>0.2</v>
      </c>
      <c r="D60" s="93">
        <v>0</v>
      </c>
      <c r="E60" s="91">
        <f t="shared" ref="E60:E63" si="23">ROUND(C60*D60,6)</f>
        <v>0</v>
      </c>
      <c r="F60" s="40">
        <f>'Quadro de Áreas'!$D$19</f>
        <v>206.06</v>
      </c>
      <c r="G60" s="40">
        <f>'Quadro de Áreas'!$D$29</f>
        <v>0</v>
      </c>
      <c r="H60" s="40">
        <f>'Quadro de Áreas'!$D$37</f>
        <v>224.8</v>
      </c>
      <c r="I60" s="40">
        <f t="shared" ref="I60:I63" si="24">(1*F60)+(0.5*G60)+(0.25*H60)</f>
        <v>262.26</v>
      </c>
      <c r="J60" s="50">
        <f t="shared" si="21"/>
        <v>143.93</v>
      </c>
      <c r="K60" s="42">
        <f t="shared" ref="K60:K63" si="25">(E60*J60)*((8/I60)^0.4)*I60</f>
        <v>0</v>
      </c>
      <c r="L60" s="89"/>
      <c r="M60" s="160"/>
    </row>
    <row r="61" spans="1:14" hidden="1" x14ac:dyDescent="0.25">
      <c r="A61" s="263"/>
      <c r="B61" s="97" t="s">
        <v>121</v>
      </c>
      <c r="C61" s="52">
        <v>0.28000000000000003</v>
      </c>
      <c r="D61" s="93">
        <v>0</v>
      </c>
      <c r="E61" s="91">
        <f>ROUND(C61*D61,6)</f>
        <v>0</v>
      </c>
      <c r="F61" s="40">
        <f>'Quadro de Áreas'!$D$19-'Quadro de Áreas'!$C$11-'Quadro de Áreas'!C12</f>
        <v>206.06</v>
      </c>
      <c r="G61" s="40">
        <f>'Quadro de Áreas'!$D$29</f>
        <v>0</v>
      </c>
      <c r="H61" s="40">
        <v>0</v>
      </c>
      <c r="I61" s="40">
        <f t="shared" si="24"/>
        <v>206.06</v>
      </c>
      <c r="J61" s="50">
        <f t="shared" si="21"/>
        <v>143.93</v>
      </c>
      <c r="K61" s="42">
        <f>(E61*J61)*((8/I61)^0.4)*I61</f>
        <v>0</v>
      </c>
      <c r="L61" s="89"/>
    </row>
    <row r="62" spans="1:14" ht="31.5" hidden="1" x14ac:dyDescent="0.25">
      <c r="A62" s="263"/>
      <c r="B62" s="97" t="s">
        <v>122</v>
      </c>
      <c r="C62" s="52">
        <v>0.36</v>
      </c>
      <c r="D62" s="93">
        <v>0</v>
      </c>
      <c r="E62" s="91">
        <f t="shared" si="23"/>
        <v>0</v>
      </c>
      <c r="F62" s="40">
        <f>'Quadro de Áreas'!$D$19</f>
        <v>206.06</v>
      </c>
      <c r="G62" s="40">
        <f>'Quadro de Áreas'!$D$29</f>
        <v>0</v>
      </c>
      <c r="H62" s="40">
        <f>'Quadro de Áreas'!$D$37</f>
        <v>224.8</v>
      </c>
      <c r="I62" s="40">
        <f t="shared" si="24"/>
        <v>262.26</v>
      </c>
      <c r="J62" s="50">
        <f t="shared" si="21"/>
        <v>143.93</v>
      </c>
      <c r="K62" s="42">
        <f t="shared" si="25"/>
        <v>0</v>
      </c>
      <c r="L62" s="89"/>
      <c r="N62" s="162"/>
    </row>
    <row r="63" spans="1:14" ht="47.25" hidden="1" x14ac:dyDescent="0.25">
      <c r="A63" s="263"/>
      <c r="B63" s="97" t="s">
        <v>123</v>
      </c>
      <c r="C63" s="52">
        <v>0.4</v>
      </c>
      <c r="D63" s="93">
        <v>0</v>
      </c>
      <c r="E63" s="91">
        <f t="shared" si="23"/>
        <v>0</v>
      </c>
      <c r="F63" s="40">
        <f>'Quadro de Áreas'!$D$19</f>
        <v>206.06</v>
      </c>
      <c r="G63" s="40">
        <f>'Quadro de Áreas'!$D$29</f>
        <v>0</v>
      </c>
      <c r="H63" s="40">
        <f>'Quadro de Áreas'!$D$37</f>
        <v>224.8</v>
      </c>
      <c r="I63" s="40">
        <f t="shared" si="24"/>
        <v>262.26</v>
      </c>
      <c r="J63" s="50">
        <f t="shared" si="21"/>
        <v>143.93</v>
      </c>
      <c r="K63" s="42">
        <f t="shared" si="25"/>
        <v>0</v>
      </c>
      <c r="L63" s="89"/>
      <c r="N63" s="162"/>
    </row>
    <row r="64" spans="1:14" hidden="1" x14ac:dyDescent="0.25">
      <c r="A64" s="263"/>
      <c r="B64" s="97" t="s">
        <v>95</v>
      </c>
      <c r="C64" s="128">
        <v>0.64</v>
      </c>
      <c r="D64" s="93">
        <v>0</v>
      </c>
      <c r="E64" s="91">
        <f t="shared" si="20"/>
        <v>0</v>
      </c>
      <c r="F64" s="40">
        <f>'Quadro de Áreas'!$D$19</f>
        <v>206.06</v>
      </c>
      <c r="G64" s="40">
        <f>'Quadro de Áreas'!$D$29</f>
        <v>0</v>
      </c>
      <c r="H64" s="40">
        <f>'Quadro de Áreas'!$D$37</f>
        <v>224.8</v>
      </c>
      <c r="I64" s="53">
        <f t="shared" si="22"/>
        <v>262.26</v>
      </c>
      <c r="J64" s="50">
        <f t="shared" si="21"/>
        <v>143.93</v>
      </c>
      <c r="K64" s="42">
        <f>(E64*J64)*((8/I64)^0.4)*I64</f>
        <v>0</v>
      </c>
      <c r="L64" s="89"/>
      <c r="N64" s="162"/>
    </row>
    <row r="65" spans="1:14" hidden="1" x14ac:dyDescent="0.25">
      <c r="A65" s="263"/>
      <c r="B65" s="98"/>
      <c r="C65" s="44"/>
      <c r="D65" s="44"/>
      <c r="E65" s="44"/>
      <c r="F65" s="44"/>
      <c r="G65" s="44"/>
      <c r="H65" s="44"/>
      <c r="I65" s="56"/>
      <c r="J65" s="54" t="s">
        <v>39</v>
      </c>
      <c r="K65" s="46">
        <f>SUM(K56:K64)</f>
        <v>0</v>
      </c>
      <c r="L65" s="90"/>
    </row>
    <row r="66" spans="1:14" x14ac:dyDescent="0.25">
      <c r="A66" s="264" t="s">
        <v>203</v>
      </c>
      <c r="B66" s="47" t="s">
        <v>93</v>
      </c>
      <c r="C66" s="48"/>
      <c r="D66" s="93">
        <v>1</v>
      </c>
      <c r="E66" s="91">
        <f t="shared" si="20"/>
        <v>0</v>
      </c>
      <c r="F66" s="40">
        <f>'Quadro de Áreas'!$D$19</f>
        <v>206.06</v>
      </c>
      <c r="G66" s="40">
        <f>'Quadro de Áreas'!$D$29</f>
        <v>0</v>
      </c>
      <c r="H66" s="40">
        <f>'Quadro de Áreas'!$D$37</f>
        <v>224.8</v>
      </c>
      <c r="I66" s="49">
        <f>(1*F66)+(0.5*G66)+(0.25*H66)</f>
        <v>262.26</v>
      </c>
      <c r="J66" s="50">
        <f>$I$87</f>
        <v>143.93</v>
      </c>
      <c r="K66" s="42">
        <f t="shared" si="19"/>
        <v>0</v>
      </c>
    </row>
    <row r="67" spans="1:14" x14ac:dyDescent="0.25">
      <c r="A67" s="264"/>
      <c r="B67" s="97" t="s">
        <v>94</v>
      </c>
      <c r="C67" s="52"/>
      <c r="D67" s="93">
        <v>1</v>
      </c>
      <c r="E67" s="91">
        <f t="shared" si="20"/>
        <v>0</v>
      </c>
      <c r="F67" s="40">
        <f>'Quadro de Áreas'!$D$19</f>
        <v>206.06</v>
      </c>
      <c r="G67" s="40">
        <f>'Quadro de Áreas'!$D$29</f>
        <v>0</v>
      </c>
      <c r="H67" s="40">
        <f>'Quadro de Áreas'!$D$37</f>
        <v>224.8</v>
      </c>
      <c r="I67" s="49">
        <f t="shared" si="22"/>
        <v>262.26</v>
      </c>
      <c r="J67" s="50">
        <f>$I$87</f>
        <v>143.93</v>
      </c>
      <c r="K67" s="42">
        <f t="shared" si="19"/>
        <v>0</v>
      </c>
    </row>
    <row r="68" spans="1:14" x14ac:dyDescent="0.25">
      <c r="A68" s="265"/>
      <c r="B68" s="99"/>
      <c r="C68" s="44"/>
      <c r="D68" s="44"/>
      <c r="E68" s="44"/>
      <c r="F68" s="44"/>
      <c r="G68" s="44"/>
      <c r="H68" s="44"/>
      <c r="I68" s="44"/>
      <c r="J68" s="45" t="s">
        <v>40</v>
      </c>
      <c r="K68" s="46">
        <f>SUM(K66:K67)</f>
        <v>0</v>
      </c>
      <c r="L68" s="90"/>
    </row>
    <row r="69" spans="1:14" hidden="1" x14ac:dyDescent="0.25">
      <c r="A69" s="86"/>
      <c r="B69" s="99"/>
      <c r="C69" s="51" t="s">
        <v>124</v>
      </c>
      <c r="D69" s="93" t="s">
        <v>105</v>
      </c>
      <c r="E69" s="93" t="s">
        <v>126</v>
      </c>
      <c r="F69" s="93" t="s">
        <v>108</v>
      </c>
      <c r="G69" s="93" t="s">
        <v>127</v>
      </c>
      <c r="H69" s="93" t="s">
        <v>128</v>
      </c>
      <c r="I69" s="93"/>
      <c r="J69" s="93"/>
      <c r="K69" s="46"/>
      <c r="L69" s="90"/>
    </row>
    <row r="70" spans="1:14" ht="15.6" hidden="1" customHeight="1" x14ac:dyDescent="0.25">
      <c r="A70" s="270" t="s">
        <v>130</v>
      </c>
      <c r="B70" s="164" t="s">
        <v>180</v>
      </c>
      <c r="C70" s="51" t="s">
        <v>125</v>
      </c>
      <c r="D70" s="131">
        <v>0</v>
      </c>
      <c r="E70" s="91">
        <v>5</v>
      </c>
      <c r="F70" s="40">
        <f>E70*D70</f>
        <v>0</v>
      </c>
      <c r="G70" s="40">
        <v>93.7</v>
      </c>
      <c r="H70" s="40">
        <f>G70*F70</f>
        <v>0</v>
      </c>
      <c r="I70" s="40"/>
      <c r="J70" s="130"/>
      <c r="K70" s="42">
        <f>H70</f>
        <v>0</v>
      </c>
      <c r="L70" s="90"/>
      <c r="M70" s="161"/>
    </row>
    <row r="71" spans="1:14" hidden="1" x14ac:dyDescent="0.25">
      <c r="A71" s="263"/>
      <c r="B71" s="133" t="s">
        <v>181</v>
      </c>
      <c r="C71" s="51"/>
      <c r="D71" s="93" t="s">
        <v>105</v>
      </c>
      <c r="E71" s="93" t="s">
        <v>126</v>
      </c>
      <c r="F71" s="93" t="s">
        <v>108</v>
      </c>
      <c r="G71" s="93" t="s">
        <v>127</v>
      </c>
      <c r="H71" s="93" t="s">
        <v>128</v>
      </c>
      <c r="I71" s="49"/>
      <c r="J71" s="50"/>
      <c r="K71" s="42"/>
      <c r="L71" s="90"/>
      <c r="M71" s="161"/>
    </row>
    <row r="72" spans="1:14" hidden="1" x14ac:dyDescent="0.25">
      <c r="A72" s="263"/>
      <c r="B72" s="164" t="s">
        <v>179</v>
      </c>
      <c r="C72" s="51" t="s">
        <v>125</v>
      </c>
      <c r="D72" s="131">
        <v>0</v>
      </c>
      <c r="E72" s="91">
        <v>3</v>
      </c>
      <c r="F72" s="40">
        <f>E72*D72</f>
        <v>0</v>
      </c>
      <c r="G72" s="131">
        <v>629.59</v>
      </c>
      <c r="H72" s="40">
        <f>G72*F72</f>
        <v>0</v>
      </c>
      <c r="I72" s="49"/>
      <c r="J72" s="50"/>
      <c r="K72" s="42">
        <f>H72</f>
        <v>0</v>
      </c>
      <c r="L72" s="90"/>
      <c r="M72" s="161"/>
    </row>
    <row r="73" spans="1:14" hidden="1" x14ac:dyDescent="0.25">
      <c r="A73" s="263"/>
      <c r="B73" s="133" t="s">
        <v>182</v>
      </c>
      <c r="C73" s="51"/>
      <c r="D73" s="93" t="s">
        <v>105</v>
      </c>
      <c r="E73" s="93"/>
      <c r="F73" s="93"/>
      <c r="G73" s="93" t="s">
        <v>127</v>
      </c>
      <c r="H73" s="93" t="s">
        <v>128</v>
      </c>
      <c r="I73" s="49"/>
      <c r="J73" s="50"/>
      <c r="K73" s="42"/>
      <c r="L73" s="90"/>
      <c r="M73" s="161"/>
    </row>
    <row r="74" spans="1:14" hidden="1" x14ac:dyDescent="0.25">
      <c r="A74" s="263"/>
      <c r="B74" s="134" t="s">
        <v>97</v>
      </c>
      <c r="C74" s="52" t="s">
        <v>96</v>
      </c>
      <c r="D74" s="131">
        <v>0</v>
      </c>
      <c r="E74" s="91"/>
      <c r="F74" s="40"/>
      <c r="G74" s="40">
        <v>1.33</v>
      </c>
      <c r="H74" s="40">
        <f>G74*D74</f>
        <v>0</v>
      </c>
      <c r="I74" s="49"/>
      <c r="J74" s="50"/>
      <c r="K74" s="42">
        <f>H74</f>
        <v>0</v>
      </c>
      <c r="L74" s="90"/>
      <c r="N74" s="163"/>
    </row>
    <row r="75" spans="1:14" hidden="1" x14ac:dyDescent="0.25">
      <c r="A75" s="265"/>
      <c r="B75" s="132" t="s">
        <v>129</v>
      </c>
      <c r="C75" s="44"/>
      <c r="D75" s="44"/>
      <c r="E75" s="44"/>
      <c r="F75" s="44"/>
      <c r="G75" s="44"/>
      <c r="H75" s="44"/>
      <c r="I75" s="44"/>
      <c r="J75" s="45" t="s">
        <v>40</v>
      </c>
      <c r="K75" s="46">
        <f>SUM(K70:K74)</f>
        <v>0</v>
      </c>
      <c r="L75" s="90"/>
    </row>
    <row r="76" spans="1:14" x14ac:dyDescent="0.25">
      <c r="A76" s="263" t="s">
        <v>187</v>
      </c>
      <c r="B76" s="133"/>
      <c r="C76" s="129"/>
      <c r="D76" s="93"/>
      <c r="E76" s="91"/>
      <c r="F76" s="40"/>
      <c r="G76" s="93"/>
      <c r="H76" s="93"/>
      <c r="I76" s="49"/>
      <c r="J76" s="50"/>
      <c r="K76" s="42"/>
      <c r="L76" s="90"/>
    </row>
    <row r="77" spans="1:14" x14ac:dyDescent="0.25">
      <c r="A77" s="264"/>
      <c r="B77" s="134" t="s">
        <v>131</v>
      </c>
      <c r="C77" s="122"/>
      <c r="D77" s="93">
        <v>1</v>
      </c>
      <c r="E77" s="91">
        <f t="shared" ref="E77" si="26">ROUND(C77*D77,6)</f>
        <v>0</v>
      </c>
      <c r="F77" s="40">
        <f>'Quadro de Áreas'!$D$19</f>
        <v>206.06</v>
      </c>
      <c r="G77" s="40">
        <f>'Quadro de Áreas'!$D$29</f>
        <v>0</v>
      </c>
      <c r="H77" s="40">
        <v>0</v>
      </c>
      <c r="I77" s="40">
        <f>(1*F77)+(0.5*G77)+(0.25*H77)</f>
        <v>206.06</v>
      </c>
      <c r="J77" s="50">
        <f>$I$87</f>
        <v>143.93</v>
      </c>
      <c r="K77" s="42">
        <f>(E77*J77)*((8/I77)^0.4)*I77</f>
        <v>0</v>
      </c>
      <c r="L77" s="90"/>
    </row>
    <row r="78" spans="1:14" x14ac:dyDescent="0.25">
      <c r="A78" s="265"/>
      <c r="B78" s="132"/>
      <c r="C78" s="44"/>
      <c r="D78" s="44"/>
      <c r="E78" s="44"/>
      <c r="F78" s="44"/>
      <c r="G78" s="44"/>
      <c r="H78" s="44"/>
      <c r="I78" s="44"/>
      <c r="J78" s="45" t="s">
        <v>186</v>
      </c>
      <c r="K78" s="46">
        <f>SUM(K76:K77)</f>
        <v>0</v>
      </c>
      <c r="L78" s="90"/>
    </row>
    <row r="79" spans="1:14" x14ac:dyDescent="0.25">
      <c r="A79" s="57"/>
      <c r="B79" s="99"/>
      <c r="C79" s="44"/>
      <c r="D79" s="44"/>
      <c r="E79" s="44"/>
      <c r="F79" s="44"/>
      <c r="G79" s="44"/>
      <c r="H79" s="44"/>
      <c r="I79" s="44"/>
      <c r="J79" s="45" t="s">
        <v>45</v>
      </c>
      <c r="K79" s="46">
        <f>ROUND(SUM(K14:K78)/2,2)</f>
        <v>0</v>
      </c>
      <c r="L79" s="90"/>
    </row>
    <row r="80" spans="1:14" x14ac:dyDescent="0.25">
      <c r="B80" s="2"/>
      <c r="C80" s="59"/>
      <c r="D80" s="59"/>
      <c r="E80" s="59"/>
      <c r="F80" s="59"/>
      <c r="G80" s="59"/>
      <c r="H80" s="59"/>
      <c r="I80" s="59"/>
      <c r="J80" s="63"/>
      <c r="M80" s="72"/>
    </row>
    <row r="81" spans="1:13" x14ac:dyDescent="0.25">
      <c r="B81" s="2"/>
      <c r="C81" s="59"/>
      <c r="D81" s="59"/>
      <c r="E81" s="59"/>
      <c r="F81" s="59"/>
      <c r="G81" s="59"/>
      <c r="H81" s="59"/>
      <c r="I81" s="59"/>
      <c r="J81" s="63"/>
    </row>
    <row r="82" spans="1:13" x14ac:dyDescent="0.25">
      <c r="B82" s="2"/>
      <c r="C82" s="59"/>
      <c r="D82" s="59"/>
      <c r="E82" s="59"/>
      <c r="F82" s="59"/>
      <c r="G82" s="59"/>
      <c r="H82" s="59"/>
      <c r="I82" s="59"/>
      <c r="J82" s="63"/>
    </row>
    <row r="83" spans="1:13" ht="16.5" thickBot="1" x14ac:dyDescent="0.3">
      <c r="B83" s="2"/>
      <c r="C83" s="59"/>
      <c r="D83" s="59"/>
      <c r="E83" s="59"/>
      <c r="F83" s="59"/>
      <c r="G83" s="59"/>
      <c r="H83" s="59"/>
      <c r="I83" s="59"/>
      <c r="J83" s="63"/>
      <c r="M83" s="58"/>
    </row>
    <row r="84" spans="1:13" x14ac:dyDescent="0.25">
      <c r="B84" s="2"/>
      <c r="C84" s="59"/>
      <c r="D84" s="59"/>
      <c r="E84" s="59"/>
      <c r="F84" s="59"/>
      <c r="G84" s="59"/>
      <c r="H84" s="123" t="s">
        <v>89</v>
      </c>
      <c r="I84" s="127">
        <v>125.15</v>
      </c>
      <c r="J84" s="63"/>
    </row>
    <row r="85" spans="1:13" ht="16.5" thickBot="1" x14ac:dyDescent="0.3">
      <c r="A85" s="63" t="s">
        <v>53</v>
      </c>
      <c r="C85" s="59"/>
      <c r="D85" s="59"/>
      <c r="E85" s="59"/>
      <c r="F85" s="59"/>
      <c r="G85" s="59"/>
      <c r="H85" s="124" t="s">
        <v>115</v>
      </c>
      <c r="I85" s="125">
        <v>33953</v>
      </c>
      <c r="J85" s="63"/>
    </row>
    <row r="86" spans="1:13" ht="32.25" thickBot="1" x14ac:dyDescent="0.3">
      <c r="A86" s="63" t="s">
        <v>60</v>
      </c>
      <c r="B86" s="100" t="s">
        <v>61</v>
      </c>
      <c r="C86" s="59"/>
      <c r="D86" s="59"/>
      <c r="E86" s="59"/>
      <c r="F86" s="59"/>
      <c r="G86" s="59"/>
      <c r="H86" s="63"/>
      <c r="I86" s="67"/>
      <c r="J86" s="63"/>
    </row>
    <row r="87" spans="1:13" ht="31.5" x14ac:dyDescent="0.25">
      <c r="A87" s="63" t="s">
        <v>62</v>
      </c>
      <c r="B87" s="2" t="s">
        <v>65</v>
      </c>
      <c r="C87" s="59"/>
      <c r="D87" s="59"/>
      <c r="E87" s="59"/>
      <c r="F87" s="59"/>
      <c r="G87" s="59"/>
      <c r="H87" s="123" t="s">
        <v>88</v>
      </c>
      <c r="I87" s="127">
        <v>143.93</v>
      </c>
      <c r="J87" s="63"/>
    </row>
    <row r="88" spans="1:13" ht="32.25" thickBot="1" x14ac:dyDescent="0.3">
      <c r="A88" s="63" t="s">
        <v>99</v>
      </c>
      <c r="B88" s="2" t="s">
        <v>66</v>
      </c>
      <c r="C88" s="59"/>
      <c r="D88" s="59"/>
      <c r="E88" s="59"/>
      <c r="F88" s="59"/>
      <c r="G88" s="59"/>
      <c r="H88" s="124" t="s">
        <v>115</v>
      </c>
      <c r="I88" s="125">
        <v>2708</v>
      </c>
      <c r="J88" s="63"/>
    </row>
    <row r="89" spans="1:13" ht="32.25" thickBot="1" x14ac:dyDescent="0.3">
      <c r="A89" s="63" t="s">
        <v>63</v>
      </c>
      <c r="B89" s="2" t="s">
        <v>64</v>
      </c>
      <c r="C89" s="59"/>
      <c r="D89" s="59"/>
      <c r="E89" s="59"/>
      <c r="F89" s="59"/>
      <c r="G89" s="59"/>
      <c r="H89" s="63"/>
      <c r="I89" s="67"/>
      <c r="J89" s="63"/>
    </row>
    <row r="90" spans="1:13" ht="31.5" x14ac:dyDescent="0.25">
      <c r="A90" s="63"/>
      <c r="B90" s="2"/>
      <c r="C90" s="59"/>
      <c r="D90" s="59"/>
      <c r="E90" s="59"/>
      <c r="F90" s="59"/>
      <c r="G90" s="59"/>
      <c r="H90" s="126" t="s">
        <v>100</v>
      </c>
      <c r="I90" s="127">
        <v>143.93</v>
      </c>
      <c r="J90" s="63"/>
    </row>
    <row r="91" spans="1:13" ht="16.5" thickBot="1" x14ac:dyDescent="0.3">
      <c r="A91" s="63"/>
      <c r="B91" s="2"/>
      <c r="C91" s="59"/>
      <c r="D91" s="59"/>
      <c r="E91" s="59"/>
      <c r="F91" s="59"/>
      <c r="G91" s="59"/>
      <c r="H91" s="124" t="s">
        <v>115</v>
      </c>
      <c r="I91" s="125">
        <v>2708</v>
      </c>
      <c r="J91" s="63"/>
    </row>
    <row r="92" spans="1:13" x14ac:dyDescent="0.25">
      <c r="A92" s="63"/>
      <c r="B92" s="2"/>
      <c r="C92" s="59"/>
      <c r="D92" s="59"/>
      <c r="E92" s="59"/>
      <c r="F92" s="59"/>
      <c r="G92" s="59"/>
      <c r="H92" s="59"/>
      <c r="I92" s="59"/>
      <c r="J92" s="63"/>
    </row>
    <row r="93" spans="1:13" x14ac:dyDescent="0.25">
      <c r="A93" s="63"/>
      <c r="B93" s="2"/>
      <c r="C93" s="59"/>
      <c r="D93" s="59"/>
      <c r="E93" s="59"/>
      <c r="F93" s="59"/>
      <c r="G93" s="59"/>
      <c r="H93" s="59"/>
      <c r="I93" s="59"/>
      <c r="J93" s="63"/>
    </row>
    <row r="94" spans="1:13" x14ac:dyDescent="0.25">
      <c r="A94" s="63"/>
      <c r="B94" s="2"/>
      <c r="C94" s="59"/>
      <c r="D94" s="59"/>
      <c r="E94" s="59"/>
      <c r="F94" s="59"/>
      <c r="G94" s="59"/>
      <c r="H94" s="59"/>
      <c r="I94" s="59"/>
      <c r="J94" s="63"/>
    </row>
    <row r="95" spans="1:13" x14ac:dyDescent="0.25">
      <c r="A95" s="63" t="s">
        <v>67</v>
      </c>
      <c r="B95" s="2"/>
      <c r="C95" s="59"/>
      <c r="D95" s="59"/>
      <c r="E95" s="59"/>
      <c r="F95" s="59"/>
      <c r="G95" s="59"/>
      <c r="H95" s="59"/>
      <c r="I95" s="59"/>
      <c r="J95" s="63"/>
    </row>
    <row r="96" spans="1:13" x14ac:dyDescent="0.25">
      <c r="A96" s="63" t="s">
        <v>68</v>
      </c>
      <c r="B96" s="101">
        <v>1</v>
      </c>
      <c r="C96" s="59"/>
      <c r="D96" s="59"/>
      <c r="E96" s="59"/>
      <c r="F96" s="59"/>
      <c r="G96" s="59"/>
      <c r="H96" s="59"/>
      <c r="I96" s="59"/>
      <c r="J96" s="63"/>
    </row>
    <row r="97" spans="1:10" x14ac:dyDescent="0.25">
      <c r="A97" s="63" t="s">
        <v>69</v>
      </c>
      <c r="B97" s="101">
        <v>0.5</v>
      </c>
      <c r="C97" s="59"/>
      <c r="D97" s="59"/>
      <c r="E97" s="59"/>
      <c r="F97" s="59"/>
      <c r="G97" s="59"/>
      <c r="H97" s="59"/>
      <c r="I97" s="59"/>
      <c r="J97" s="63"/>
    </row>
    <row r="98" spans="1:10" x14ac:dyDescent="0.25">
      <c r="A98" s="63" t="s">
        <v>70</v>
      </c>
      <c r="B98" s="102">
        <v>0.25</v>
      </c>
      <c r="C98" s="59"/>
      <c r="D98" s="59"/>
      <c r="E98" s="59"/>
      <c r="F98" s="59"/>
      <c r="G98" s="59"/>
      <c r="H98" s="59"/>
      <c r="I98" s="59"/>
      <c r="J98" s="63"/>
    </row>
    <row r="99" spans="1:10" x14ac:dyDescent="0.25">
      <c r="A99" s="63"/>
      <c r="B99" s="2"/>
      <c r="C99" s="59"/>
      <c r="D99" s="59"/>
      <c r="E99" s="59"/>
      <c r="F99" s="59"/>
      <c r="G99" s="59"/>
      <c r="H99" s="59"/>
      <c r="I99" s="59"/>
      <c r="J99" s="63"/>
    </row>
    <row r="100" spans="1:10" x14ac:dyDescent="0.25">
      <c r="A100" s="63" t="s">
        <v>53</v>
      </c>
      <c r="B100" s="2"/>
      <c r="C100" s="59"/>
      <c r="D100" s="59"/>
      <c r="E100" s="59"/>
      <c r="F100" s="59"/>
      <c r="G100" s="59"/>
      <c r="H100" s="59"/>
      <c r="I100" s="59"/>
      <c r="J100" s="63"/>
    </row>
    <row r="101" spans="1:10" ht="31.5" x14ac:dyDescent="0.25">
      <c r="A101" s="65" t="s">
        <v>71</v>
      </c>
      <c r="B101" s="66" t="s">
        <v>41</v>
      </c>
      <c r="C101" s="59"/>
      <c r="D101" s="59"/>
      <c r="E101" s="59"/>
      <c r="F101" s="59"/>
      <c r="G101" s="59"/>
      <c r="H101" s="59"/>
      <c r="I101" s="59"/>
      <c r="J101" s="63"/>
    </row>
    <row r="102" spans="1:10" ht="18.75" x14ac:dyDescent="0.25">
      <c r="A102" s="65" t="s">
        <v>72</v>
      </c>
      <c r="B102" s="66" t="s">
        <v>74</v>
      </c>
      <c r="C102" s="59"/>
      <c r="D102" s="59"/>
      <c r="E102" s="59"/>
      <c r="F102" s="59"/>
      <c r="G102" s="59"/>
      <c r="H102" s="59"/>
      <c r="I102" s="59"/>
      <c r="J102" s="63"/>
    </row>
    <row r="103" spans="1:10" ht="110.25" x14ac:dyDescent="0.25">
      <c r="A103" s="65" t="s">
        <v>73</v>
      </c>
      <c r="B103" s="66" t="s">
        <v>199</v>
      </c>
      <c r="C103" s="59"/>
      <c r="D103" s="59"/>
      <c r="E103" s="59"/>
      <c r="F103" s="59"/>
      <c r="G103" s="59"/>
      <c r="H103" s="59"/>
      <c r="I103" s="59"/>
      <c r="J103" s="63"/>
    </row>
  </sheetData>
  <autoFilter ref="A13:K79" xr:uid="{04499A83-F19E-401D-A325-F13DCAB273AD}">
    <filterColumn colId="3">
      <filters blank="1">
        <filter val="100,00%"/>
      </filters>
    </filterColumn>
  </autoFilter>
  <mergeCells count="14">
    <mergeCell ref="A76:A78"/>
    <mergeCell ref="A11:K11"/>
    <mergeCell ref="A12:K12"/>
    <mergeCell ref="A66:A68"/>
    <mergeCell ref="A14:A19"/>
    <mergeCell ref="A21:A33"/>
    <mergeCell ref="A34:A55"/>
    <mergeCell ref="A56:A65"/>
    <mergeCell ref="A70:A75"/>
    <mergeCell ref="A10:K10"/>
    <mergeCell ref="A8:K8"/>
    <mergeCell ref="A7:K7"/>
    <mergeCell ref="A6:K6"/>
    <mergeCell ref="A9:H9"/>
  </mergeCells>
  <phoneticPr fontId="5" type="noConversion"/>
  <pageMargins left="0.25" right="0.25" top="0.75" bottom="0.75" header="0.3" footer="0.3"/>
  <pageSetup scale="57" orientation="portrait" r:id="rId1"/>
  <rowBreaks count="1" manualBreakCount="1">
    <brk id="79" max="10" man="1"/>
  </rowBreaks>
  <colBreaks count="1" manualBreakCount="1">
    <brk id="11" max="116" man="1"/>
  </colBreaks>
  <ignoredErrors>
    <ignoredError sqref="K55 K20 K33 K65"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33A6CB28C126348BD3C027E310D399F" ma:contentTypeVersion="15" ma:contentTypeDescription="Create a new document." ma:contentTypeScope="" ma:versionID="51514269da88bd81501393828ddcc3c7">
  <xsd:schema xmlns:xsd="http://www.w3.org/2001/XMLSchema" xmlns:xs="http://www.w3.org/2001/XMLSchema" xmlns:p="http://schemas.microsoft.com/office/2006/metadata/properties" xmlns:ns1="http://schemas.microsoft.com/sharepoint/v3" xmlns:ns3="e6640ab0-3b4d-4096-b3c0-aaf7bfe15515" xmlns:ns4="7ba6b4d0-b0ee-44e8-8aa8-996c4e2d003e" targetNamespace="http://schemas.microsoft.com/office/2006/metadata/properties" ma:root="true" ma:fieldsID="44e31d038f9818d77f6c2ab4efce5889" ns1:_="" ns3:_="" ns4:_="">
    <xsd:import namespace="http://schemas.microsoft.com/sharepoint/v3"/>
    <xsd:import namespace="e6640ab0-3b4d-4096-b3c0-aaf7bfe15515"/>
    <xsd:import namespace="7ba6b4d0-b0ee-44e8-8aa8-996c4e2d003e"/>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640ab0-3b4d-4096-b3c0-aaf7bfe155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ba6b4d0-b0ee-44e8-8aa8-996c4e2d003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910A2BF-D772-4530-A008-37F2637ACA42}">
  <ds:schemaRefs>
    <ds:schemaRef ds:uri="http://schemas.microsoft.com/office/infopath/2007/PartnerControls"/>
    <ds:schemaRef ds:uri="http://schemas.microsoft.com/sharepoint/v3"/>
    <ds:schemaRef ds:uri="e6640ab0-3b4d-4096-b3c0-aaf7bfe15515"/>
    <ds:schemaRef ds:uri="http://schemas.microsoft.com/office/2006/documentManagement/types"/>
    <ds:schemaRef ds:uri="http://www.w3.org/XML/1998/namespace"/>
    <ds:schemaRef ds:uri="http://schemas.microsoft.com/office/2006/metadata/properties"/>
    <ds:schemaRef ds:uri="7ba6b4d0-b0ee-44e8-8aa8-996c4e2d003e"/>
    <ds:schemaRef ds:uri="http://purl.org/dc/terms/"/>
    <ds:schemaRef ds:uri="http://schemas.openxmlformats.org/package/2006/metadata/core-properties"/>
    <ds:schemaRef ds:uri="http://purl.org/dc/dcmitype/"/>
    <ds:schemaRef ds:uri="http://purl.org/dc/elements/1.1/"/>
  </ds:schemaRefs>
</ds:datastoreItem>
</file>

<file path=customXml/itemProps2.xml><?xml version="1.0" encoding="utf-8"?>
<ds:datastoreItem xmlns:ds="http://schemas.openxmlformats.org/officeDocument/2006/customXml" ds:itemID="{E0315104-CBBD-404C-9B59-4A33F13E57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6640ab0-3b4d-4096-b3c0-aaf7bfe15515"/>
    <ds:schemaRef ds:uri="7ba6b4d0-b0ee-44e8-8aa8-996c4e2d00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357618-AEF5-4773-9815-2E0C4C4781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vt:i4>
      </vt:variant>
    </vt:vector>
  </HeadingPairs>
  <TitlesOfParts>
    <vt:vector size="10" baseType="lpstr">
      <vt:lpstr>Planilha Orçamentária</vt:lpstr>
      <vt:lpstr>BDI</vt:lpstr>
      <vt:lpstr>Cronograma físico-financ.</vt:lpstr>
      <vt:lpstr>Quadro de Áreas</vt:lpstr>
      <vt:lpstr>Memorial de Cálculo</vt:lpstr>
      <vt:lpstr>'Cronograma físico-financ.'!Area_de_impressao</vt:lpstr>
      <vt:lpstr>'Memorial de Cálculo'!Area_de_impressao</vt:lpstr>
      <vt:lpstr>'Planilha Orçamentária'!Area_de_impressao</vt:lpstr>
      <vt:lpstr>'Cronograma físico-financ.'!Titulos_de_impressao</vt:lpstr>
      <vt:lpstr>'Planilha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 Francisco Silva Medina</dc:creator>
  <cp:lastModifiedBy>Marcela Gomes Serafim Mendes</cp:lastModifiedBy>
  <cp:lastPrinted>2024-10-03T19:06:57Z</cp:lastPrinted>
  <dcterms:created xsi:type="dcterms:W3CDTF">2020-07-09T10:43:31Z</dcterms:created>
  <dcterms:modified xsi:type="dcterms:W3CDTF">2024-11-25T16:23:28Z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0x010100933A6CB28C126348BD3C027E310D399F</vt:lpwstr>
  </property>
</Properties>
</file>